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OneDrive\PROJEKTY\Bažantová\Náš projekt\Předáno MÚ\"/>
    </mc:Choice>
  </mc:AlternateContent>
  <bookViews>
    <workbookView xWindow="0" yWindow="0" windowWidth="18600" windowHeight="13190"/>
  </bookViews>
  <sheets>
    <sheet name="Rekapitulace stavby" sheetId="1" r:id="rId1"/>
    <sheet name="00 - Vedlejší rozpočtové ..." sheetId="2" r:id="rId2"/>
    <sheet name="01 - Architektonické stav...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7" i="2" l="1"/>
  <c r="J411" i="3" l="1"/>
  <c r="J407" i="3"/>
  <c r="J211" i="3"/>
  <c r="J207" i="3"/>
  <c r="J401" i="3"/>
  <c r="J400" i="3"/>
  <c r="J399" i="3"/>
  <c r="J189" i="3"/>
  <c r="J12" i="3" l="1"/>
  <c r="J12" i="2"/>
  <c r="AM87" i="1"/>
  <c r="J415" i="3" l="1"/>
  <c r="J403" i="3"/>
  <c r="J398" i="3"/>
  <c r="J397" i="3"/>
  <c r="J396" i="3"/>
  <c r="J394" i="3"/>
  <c r="J390" i="3"/>
  <c r="J382" i="3"/>
  <c r="J371" i="3"/>
  <c r="J370" i="3"/>
  <c r="J366" i="3"/>
  <c r="J362" i="3"/>
  <c r="J360" i="3"/>
  <c r="J354" i="3"/>
  <c r="J346" i="3"/>
  <c r="J339" i="3"/>
  <c r="J333" i="3"/>
  <c r="J322" i="3"/>
  <c r="J318" i="3"/>
  <c r="J314" i="3"/>
  <c r="J311" i="3"/>
  <c r="J305" i="3"/>
  <c r="J303" i="3"/>
  <c r="J299" i="3"/>
  <c r="J293" i="3"/>
  <c r="J287" i="3"/>
  <c r="J283" i="3"/>
  <c r="J279" i="3"/>
  <c r="J278" i="3"/>
  <c r="J272" i="3"/>
  <c r="J271" i="3"/>
  <c r="J267" i="3"/>
  <c r="J264" i="3"/>
  <c r="J263" i="3" s="1"/>
  <c r="J103" i="3" s="1"/>
  <c r="J259" i="3"/>
  <c r="J255" i="3"/>
  <c r="J254" i="3"/>
  <c r="J250" i="3"/>
  <c r="J246" i="3"/>
  <c r="J242" i="3"/>
  <c r="J238" i="3"/>
  <c r="J231" i="3"/>
  <c r="J230" i="3"/>
  <c r="J229" i="3"/>
  <c r="J225" i="3"/>
  <c r="J221" i="3"/>
  <c r="J217" i="3"/>
  <c r="J216" i="3"/>
  <c r="J212" i="3"/>
  <c r="J206" i="3"/>
  <c r="J202" i="3"/>
  <c r="J197" i="3"/>
  <c r="J193" i="3"/>
  <c r="J183" i="3"/>
  <c r="J177" i="3"/>
  <c r="J171" i="3"/>
  <c r="J170" i="3" s="1"/>
  <c r="J169" i="3"/>
  <c r="J163" i="3"/>
  <c r="J162" i="3"/>
  <c r="J158" i="3"/>
  <c r="J153" i="3"/>
  <c r="J150" i="3"/>
  <c r="J146" i="3"/>
  <c r="J142" i="3"/>
  <c r="J138" i="3"/>
  <c r="J132" i="3"/>
  <c r="F123" i="3"/>
  <c r="E121" i="3"/>
  <c r="F89" i="3"/>
  <c r="E87" i="3"/>
  <c r="J37" i="3"/>
  <c r="J36" i="3"/>
  <c r="J35" i="3"/>
  <c r="J126" i="3"/>
  <c r="J125" i="3"/>
  <c r="F92" i="3"/>
  <c r="F125" i="3"/>
  <c r="J89" i="3"/>
  <c r="E85" i="3"/>
  <c r="J136" i="2"/>
  <c r="J135" i="2" s="1"/>
  <c r="J103" i="2"/>
  <c r="J134" i="2"/>
  <c r="J133" i="2" s="1"/>
  <c r="J102" i="2" s="1"/>
  <c r="J132" i="2"/>
  <c r="J131" i="2" s="1"/>
  <c r="J101" i="2" s="1"/>
  <c r="J130" i="2"/>
  <c r="J129" i="2" s="1"/>
  <c r="J100" i="2"/>
  <c r="F36" i="2"/>
  <c r="J128" i="2"/>
  <c r="J127" i="2" s="1"/>
  <c r="J99" i="2"/>
  <c r="J126" i="2"/>
  <c r="J125" i="2" s="1"/>
  <c r="F117" i="2"/>
  <c r="E115" i="2"/>
  <c r="F89" i="2"/>
  <c r="E87" i="2"/>
  <c r="J37" i="2"/>
  <c r="F37" i="2"/>
  <c r="J36" i="2"/>
  <c r="J35" i="2"/>
  <c r="F35" i="2"/>
  <c r="J120" i="2"/>
  <c r="J119" i="2"/>
  <c r="F120" i="2"/>
  <c r="F119" i="2"/>
  <c r="E85" i="2"/>
  <c r="W32" i="1"/>
  <c r="AM90" i="1"/>
  <c r="L90" i="1"/>
  <c r="AM89" i="1"/>
  <c r="L89" i="1"/>
  <c r="L87" i="1"/>
  <c r="L85" i="1"/>
  <c r="L84" i="1"/>
  <c r="J266" i="3" l="1"/>
  <c r="J105" i="3" s="1"/>
  <c r="J395" i="3"/>
  <c r="J157" i="3"/>
  <c r="J99" i="3" s="1"/>
  <c r="J304" i="3"/>
  <c r="J361" i="3"/>
  <c r="J107" i="3" s="1"/>
  <c r="J201" i="3"/>
  <c r="J101" i="3" s="1"/>
  <c r="J131" i="3"/>
  <c r="J98" i="3" s="1"/>
  <c r="J402" i="3"/>
  <c r="J109" i="3" s="1"/>
  <c r="J237" i="3"/>
  <c r="J108" i="3"/>
  <c r="J100" i="3"/>
  <c r="E113" i="2"/>
  <c r="F35" i="3"/>
  <c r="F36" i="3"/>
  <c r="J91" i="3"/>
  <c r="E119" i="3"/>
  <c r="F91" i="3"/>
  <c r="J92" i="3"/>
  <c r="W33" i="1"/>
  <c r="F37" i="3"/>
  <c r="F126" i="3"/>
  <c r="J123" i="3"/>
  <c r="F91" i="2"/>
  <c r="J91" i="2"/>
  <c r="F92" i="2"/>
  <c r="J92" i="2"/>
  <c r="J89" i="2"/>
  <c r="W31" i="1"/>
  <c r="J265" i="3" l="1"/>
  <c r="J104" i="3" s="1"/>
  <c r="J130" i="3"/>
  <c r="J102" i="3"/>
  <c r="J98" i="2"/>
  <c r="J124" i="2"/>
  <c r="J123" i="2" s="1"/>
  <c r="J106" i="3"/>
  <c r="J97" i="2" l="1"/>
  <c r="J129" i="3"/>
  <c r="J96" i="3" s="1"/>
  <c r="J97" i="3"/>
  <c r="J96" i="2"/>
  <c r="AG95" i="1" s="1"/>
  <c r="J30" i="2"/>
  <c r="F34" i="2" s="1"/>
  <c r="J34" i="2" s="1"/>
  <c r="J33" i="2" l="1"/>
  <c r="J39" i="2" s="1"/>
  <c r="AN95" i="1" s="1"/>
  <c r="J30" i="3"/>
  <c r="F34" i="3" s="1"/>
  <c r="J34" i="3" s="1"/>
  <c r="J33" i="3" l="1"/>
  <c r="J39" i="3" s="1"/>
  <c r="AN96" i="1" s="1"/>
  <c r="AN94" i="1" s="1"/>
  <c r="AG96" i="1"/>
  <c r="AG94" i="1" l="1"/>
  <c r="AK29" i="1" l="1"/>
  <c r="AK26" i="1"/>
  <c r="W30" i="1" s="1"/>
  <c r="AK30" i="1" s="1"/>
  <c r="AK35" i="1" l="1"/>
</calcChain>
</file>

<file path=xl/sharedStrings.xml><?xml version="1.0" encoding="utf-8"?>
<sst xmlns="http://schemas.openxmlformats.org/spreadsheetml/2006/main" count="1332" uniqueCount="384">
  <si>
    <t>Export Komplet</t>
  </si>
  <si>
    <t/>
  </si>
  <si>
    <t>2.0</t>
  </si>
  <si>
    <t>ZAMOK</t>
  </si>
  <si>
    <t>False</t>
  </si>
  <si>
    <t>{2a9bf39d-2db2-44d8-a1ba-5c95baffee21}</t>
  </si>
  <si>
    <t>0,01</t>
  </si>
  <si>
    <t>21</t>
  </si>
  <si>
    <t>15</t>
  </si>
  <si>
    <t>REKAPITULACE STAVBY</t>
  </si>
  <si>
    <t>0,001</t>
  </si>
  <si>
    <t>Kód:</t>
  </si>
  <si>
    <t>A167</t>
  </si>
  <si>
    <t>Stavba:</t>
  </si>
  <si>
    <t>Rekonstrukce Domova duchodcu Louny - fasáda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</si>
  <si>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</si>
  <si>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</si>
  <si>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</si>
  <si>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</si>
  <si>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</si>
  <si>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</si>
  <si>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</si>
  <si>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</si>
  <si>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</si>
  <si>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</si>
  <si>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</si>
  <si>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</si>
  <si>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</si>
  <si>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</si>
  <si>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</si>
  <si>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</si>
  <si>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</si>
  <si>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</si>
  <si>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</si>
  <si>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</si>
  <si>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</si>
  <si>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</si>
  <si>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</si>
  <si>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</si>
  <si>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</si>
  <si>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</si>
  <si>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</si>
  <si>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</si>
  <si>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</si>
  <si>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</si>
  <si>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</si>
  <si>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</si>
  <si>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</si>
  <si>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</si>
  <si>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</si>
  <si>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</si>
  <si>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</si>
  <si>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</si>
  <si>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z rozpočtů</t>
  </si>
  <si>
    <t>D</t>
  </si>
  <si>
    <t>/</t>
  </si>
  <si>
    <t>00</t>
  </si>
  <si>
    <t>Vedlejší rozpočtové náklady</t>
  </si>
  <si>
    <t>STA</t>
  </si>
  <si>
    <t>1</t>
  </si>
  <si>
    <t>2</t>
  </si>
  <si>
    <t>01</t>
  </si>
  <si>
    <t>Architektonické stavební úpravy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</si>
  <si>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</si>
  <si>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</si>
  <si>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</si>
  <si>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</si>
  <si>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</si>
  <si>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</si>
  <si>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Náklady ze soupisu prací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</si>
  <si>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</si>
  <si>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</si>
  <si>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</si>
  <si>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</si>
  <si>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</si>
  <si>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</si>
  <si>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</si>
  <si>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</si>
  <si>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</si>
  <si>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</si>
  <si>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</si>
  <si>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</si>
  <si>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</si>
  <si>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</si>
  <si>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VRN</t>
  </si>
  <si>
    <t>5</t>
  </si>
  <si>
    <t>VRN1</t>
  </si>
  <si>
    <t>Průzkumné, geodetické a projektové práce</t>
  </si>
  <si>
    <t>K</t>
  </si>
  <si>
    <t>010001000</t>
  </si>
  <si>
    <t>…</t>
  </si>
  <si>
    <t>4</t>
  </si>
  <si>
    <t>VRN2</t>
  </si>
  <si>
    <t>Příprava staveniště</t>
  </si>
  <si>
    <t>020001000</t>
  </si>
  <si>
    <t>VRN3</t>
  </si>
  <si>
    <t>Zařízení staveniště</t>
  </si>
  <si>
    <t>3</t>
  </si>
  <si>
    <t>030001000</t>
  </si>
  <si>
    <t>6</t>
  </si>
  <si>
    <t>VRN4</t>
  </si>
  <si>
    <t>Inženýrská činnost</t>
  </si>
  <si>
    <t>040001000</t>
  </si>
  <si>
    <t>8</t>
  </si>
  <si>
    <t>VRN6</t>
  </si>
  <si>
    <t>Územní vlivy</t>
  </si>
  <si>
    <t>060001000</t>
  </si>
  <si>
    <t>10</t>
  </si>
  <si>
    <t>VRN9</t>
  </si>
  <si>
    <t>Ostatní náklady</t>
  </si>
  <si>
    <t>090001000</t>
  </si>
  <si>
    <t>12</t>
  </si>
  <si>
    <t>01 - Architektonické stavební úpravy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</si>
  <si>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</si>
  <si>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</si>
  <si>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</si>
  <si>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</si>
  <si>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</si>
  <si>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</si>
  <si>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</si>
  <si>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</si>
  <si>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</si>
  <si>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</si>
  <si>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764 - Konstrukce klempířské</t>
  </si>
  <si>
    <t xml:space="preserve">    766 - Konstrukce truhlářské a zámečnické</t>
  </si>
  <si>
    <t xml:space="preserve">    771 - Podlahy z dlaždic</t>
  </si>
  <si>
    <t>HSV</t>
  </si>
  <si>
    <t>Práce a dodávky HSV</t>
  </si>
  <si>
    <t>Zemní práce</t>
  </si>
  <si>
    <t>113106123</t>
  </si>
  <si>
    <t>Rozebrání dlažeb ze zámkových dlaždic komunikací pro pěší ručně</t>
  </si>
  <si>
    <t>m2</t>
  </si>
  <si>
    <t>VV</t>
  </si>
  <si>
    <t>"dlažba na terénu"</t>
  </si>
  <si>
    <t>(6,38*3,3)/2</t>
  </si>
  <si>
    <t>"1.PP"</t>
  </si>
  <si>
    <t>2*5,7*1,2</t>
  </si>
  <si>
    <t>Součet</t>
  </si>
  <si>
    <t>132201101</t>
  </si>
  <si>
    <t>Hloubení rýh š do 600 mm v hornině tř. 3 objemu do 100 m3</t>
  </si>
  <si>
    <t>m3</t>
  </si>
  <si>
    <t>(5,7*16+6,1+1,5*12,5+2,6)*0,6*0,6</t>
  </si>
  <si>
    <t>162701105</t>
  </si>
  <si>
    <t>Vodorovné přemístění do 10000 m výkopku/sypaniny z horniny tř. 1 až 4</t>
  </si>
  <si>
    <t>43+32+(62*0,15)</t>
  </si>
  <si>
    <t>174101101</t>
  </si>
  <si>
    <t>Zásyp jam, šachet rýh nebo kolem objektů sypaninou se zhutněním</t>
  </si>
  <si>
    <t>M</t>
  </si>
  <si>
    <t>58333651</t>
  </si>
  <si>
    <t>kamenivo těžené hrubé frakce 8/16</t>
  </si>
  <si>
    <t>t</t>
  </si>
  <si>
    <t>32*1,6</t>
  </si>
  <si>
    <t>Komunikace pozemní</t>
  </si>
  <si>
    <t>7</t>
  </si>
  <si>
    <t>596211110R</t>
  </si>
  <si>
    <t>Lepení zámkové dlažby komunikací pro pěší tl 40 mm</t>
  </si>
  <si>
    <t>"lepení dlažby na rampě"</t>
  </si>
  <si>
    <t>8,4*2,5+4,2*1,2+3,3*2,6+5,55*4,62+1,2*3,24</t>
  </si>
  <si>
    <t>59245001</t>
  </si>
  <si>
    <t>9</t>
  </si>
  <si>
    <t>596212210R</t>
  </si>
  <si>
    <t>Kladení zámkové dlažby pozemních komunikací tl 40 mm skupiny A pl do 50 m2</t>
  </si>
  <si>
    <t>Úpravy povrchů, podlahy a osazování výplní</t>
  </si>
  <si>
    <t>11</t>
  </si>
  <si>
    <t>622142001</t>
  </si>
  <si>
    <t>Potažení vnějších stěn sklovláknitým pletivem vtlačeným do tenkovrstvé hmoty</t>
  </si>
  <si>
    <t>(5,7*16+6,1+1,5*12,5+2,6)*0,55</t>
  </si>
  <si>
    <t>"sokl"</t>
  </si>
  <si>
    <t>(16,35+7+7+16,35+3+3+5,5+2)*0,4</t>
  </si>
  <si>
    <t>622511111</t>
  </si>
  <si>
    <t>Tenkovrstvá akrylátová mozaiková střednězrnná omítka včetně penetrace vnějších stěn</t>
  </si>
  <si>
    <t>13</t>
  </si>
  <si>
    <t>631311214</t>
  </si>
  <si>
    <t>Mazanina tl do 80 mm z betonu prostého se zvýšenými nároky na prostředí tř. C 25/30</t>
  </si>
  <si>
    <t>"podklad dlažby rampy"</t>
  </si>
  <si>
    <t>(8,4*2,5+4,2*1,2+3,3*2,6)*0,08</t>
  </si>
  <si>
    <t>631311214R</t>
  </si>
  <si>
    <t>Mazanina tl 40 mm z drenážní malty</t>
  </si>
  <si>
    <t>(8,4*2,5+4,2*1,2+3,3*2,6+5,55*4,62+1,2*3,24)*0,04</t>
  </si>
  <si>
    <t>631311215R</t>
  </si>
  <si>
    <t>Vyrovnávací mazanina tl 25 mm z betonu prostého se zvýšenými nároky na prostředí</t>
  </si>
  <si>
    <t>(5,55*4,62+1,2*3,24)*0,025</t>
  </si>
  <si>
    <t>Ostatní konstrukce a práce, bourání</t>
  </si>
  <si>
    <t>916231212</t>
  </si>
  <si>
    <t>Osazení chodníkového obrubníku betonového stojatého bez boční opěry do lože z betonu prostého</t>
  </si>
  <si>
    <t>m</t>
  </si>
  <si>
    <t>6,385+2,87+3,94</t>
  </si>
  <si>
    <t>59217017</t>
  </si>
  <si>
    <t>obrubník betonový chodníkový 1000x100x250mm</t>
  </si>
  <si>
    <t>935113111</t>
  </si>
  <si>
    <t>Osazení odvodňovacího polymerbetonového žlabu s krycím roštem šířky do 200 mm</t>
  </si>
  <si>
    <t>"žlab na rampě"</t>
  </si>
  <si>
    <t>3,3+8,4+6,8+5,6</t>
  </si>
  <si>
    <t>59227006R</t>
  </si>
  <si>
    <t>žlab odvodňovací polymerbetonový se spádem dna 0,5% 1000x130x155/160mm, vč. roštu, tvarovek</t>
  </si>
  <si>
    <t>941211111</t>
  </si>
  <si>
    <t>Montáž lešení řadového rámového lehkého zatížení do 200 kg/m2 š do 0,9 m v do 10 m</t>
  </si>
  <si>
    <t>"lešení pro opravy"</t>
  </si>
  <si>
    <t>11*(65,2*2+16,35*2+2*3+2*7+2*3,5)</t>
  </si>
  <si>
    <t>941211211</t>
  </si>
  <si>
    <t>Příplatek k lešení řadovému rámovému lehkému š 0,9 m v do 25 m za první a ZKD den použití</t>
  </si>
  <si>
    <t>2091*60</t>
  </si>
  <si>
    <t>941211811</t>
  </si>
  <si>
    <t>Demontáž lešení řadového rámového lehkého zatížení do 200 kg/m2 š do 0,9 m v do 10 m</t>
  </si>
  <si>
    <t>949101111</t>
  </si>
  <si>
    <t>Lešení pomocné pro objekty pozemních staveb s lešeňovou podlahou v do 1,9 m zatížení do 150 kg/m2</t>
  </si>
  <si>
    <t>952901131</t>
  </si>
  <si>
    <t>Čištění budov omytí konstrukcí nebo prvků</t>
  </si>
  <si>
    <t>965042141R</t>
  </si>
  <si>
    <t>Bourání původních vrstev podlah a podkladů pod dlažby nebo mazanin betonových nebo z litého asfaltu tl do 100 mm pl přes 4 m2</t>
  </si>
  <si>
    <t>"balkóny"</t>
  </si>
  <si>
    <t>(40*5,7*1,2)*0,1</t>
  </si>
  <si>
    <t>"dlažby na rampě"</t>
  </si>
  <si>
    <t>(8,4*2,5+4,2*1,2+3,3*2,6+5,55*4,62+1,2*3,24)*0,1</t>
  </si>
  <si>
    <t>997</t>
  </si>
  <si>
    <t>Přesun sutě</t>
  </si>
  <si>
    <t>997013212</t>
  </si>
  <si>
    <t>Vnitrostaveništní doprava suti a vybouraných hmot pro budovy v do 9 m ručně</t>
  </si>
  <si>
    <t>"výpočet suti (automaticky vypočítáno + obaly)"</t>
  </si>
  <si>
    <t>997013509</t>
  </si>
  <si>
    <t>Příplatek k odvozu suti a vybouraných hmot na skládku ZKD 1 km přes 1 km</t>
  </si>
  <si>
    <t>"výpočet suti (automaticky vypočítáno + obaly - 15 km na skládku)"</t>
  </si>
  <si>
    <t>997013511.1</t>
  </si>
  <si>
    <t>Odvoz suti a vybouraných hmot z meziskládky na skládku do 1 km s naložením a se složením</t>
  </si>
  <si>
    <t>997013809</t>
  </si>
  <si>
    <t>Poplatek za uložení na skládce (skládkovné) stavebního odpadu ze směsí nebo oddělených frakcí betonu, cihel a keramických výrobků kód odpadu 170 107</t>
  </si>
  <si>
    <t>"dopočet suti"</t>
  </si>
  <si>
    <t>997013811</t>
  </si>
  <si>
    <t>Poplatek za uložení na skládce (skládkovné) stavebního odpadu dřevěného kód odpadu 170 201</t>
  </si>
  <si>
    <t>997013831</t>
  </si>
  <si>
    <t>Poplatek za uložení na skládce (skládkovné) stavebního odpadu směsného kód odpadu 170 904</t>
  </si>
  <si>
    <t>"skládka vzniklého odpadu, obalů aj.</t>
  </si>
  <si>
    <t>997223855</t>
  </si>
  <si>
    <t>Poplatek za uložení na skládce (skládkovné) zeminy a kameniva kód odpadu 170 504</t>
  </si>
  <si>
    <t>"zemina - přesun v zemních pracích"</t>
  </si>
  <si>
    <t>42,7*1,5</t>
  </si>
  <si>
    <t>998</t>
  </si>
  <si>
    <t>Přesun hmot</t>
  </si>
  <si>
    <t>998011002</t>
  </si>
  <si>
    <t>Přesun hmot pro budovy zděné v do 12 m</t>
  </si>
  <si>
    <t>PSV</t>
  </si>
  <si>
    <t>Práce a dodávky PSV</t>
  </si>
  <si>
    <t>711</t>
  </si>
  <si>
    <t>Izolace proti vodě, vlhkosti a plynům</t>
  </si>
  <si>
    <t>711111002</t>
  </si>
  <si>
    <t>Provedení izolace proti zemní vlhkosti vodorovné za studena lakem asfaltovým</t>
  </si>
  <si>
    <t>(8,4*2,5+4,2*1,2+3,3*2,6+5,55*4,62+1,2*3,24)</t>
  </si>
  <si>
    <t>11163152</t>
  </si>
  <si>
    <t>lak hydroizolační asfaltový</t>
  </si>
  <si>
    <t>711112002</t>
  </si>
  <si>
    <t>Provedení izolace proti zemní vlhkosti svislé za studena lakem asfaltovým</t>
  </si>
  <si>
    <t>1,1*(24,4+3+1+24,575+16,35+24,3+6+2,6+1+24,7+30*1,4+18,95)</t>
  </si>
  <si>
    <t>"vstup"</t>
  </si>
  <si>
    <t>0,4*(5,5+2*1,2+2*4,6+2,7+2,7+6,5+8,3+3+3,8)</t>
  </si>
  <si>
    <t>711141559</t>
  </si>
  <si>
    <t>Provedení izolace proti zemní vlhkosti pásy přitavením vodorovné NAIP</t>
  </si>
  <si>
    <t>62836109</t>
  </si>
  <si>
    <t>pás asfaltový natavitelný oxidovaný tl. 3,5mm s vložkou z hliníkové fólie / hliníkové fólie s textilií, se spalitelnou PE folií nebo jemnozrnným minerálním posypem</t>
  </si>
  <si>
    <t>(8,4*2,5+4,2*1,2+3,3*2,6+5,55*4,62+1,2*3,24)*1,12</t>
  </si>
  <si>
    <t>711142559</t>
  </si>
  <si>
    <t>Provedení izolace proti zemní vlhkosti pásy přitavením svislé NAIP</t>
  </si>
  <si>
    <t>1,1*(24,4+3+1+24,575+16,35+24,3+6+2,6+1+24,7+30*1,4+18,95)*1,13</t>
  </si>
  <si>
    <t>0,4*(5,5+2*1,2+2*4,6+2,7+2,7+6,5+8,3+3+3,8)*1,13</t>
  </si>
  <si>
    <t>711161123</t>
  </si>
  <si>
    <t>Izolace proti zemní vlhkosti nopovou fólií s textilií vodorovná, nopek v 9,0 mm</t>
  </si>
  <si>
    <t>0,6*(24,4+3+1+24,575+16,35+24,3+6+2,6+1+24,7+30*1,4+18,95)</t>
  </si>
  <si>
    <t>998711201</t>
  </si>
  <si>
    <t>Přesun hmot procentní pro izolace proti vodě, vlhkosti a plynům v objektech v do 6 m</t>
  </si>
  <si>
    <t>%</t>
  </si>
  <si>
    <t>713</t>
  </si>
  <si>
    <t>Izolace tepelné</t>
  </si>
  <si>
    <t>713131141</t>
  </si>
  <si>
    <t>Montáž izolace tepelné stěn a základů lepením celoplošně rohoží, pásů, dílců, desek</t>
  </si>
  <si>
    <t>(5,7*16+6,1+1,5*12,5+2,6)*1,1</t>
  </si>
  <si>
    <t>28376444</t>
  </si>
  <si>
    <t>deska z polystyrénu XPS, hrana rovná a strukturovaný povrch 300kPa tl 120mm</t>
  </si>
  <si>
    <t>154,595*1,05 "Přepočtené koeficientem množství</t>
  </si>
  <si>
    <t>40*5,7*1,2</t>
  </si>
  <si>
    <t>40*5,7*1,2*0,06</t>
  </si>
  <si>
    <t>F1</t>
  </si>
  <si>
    <t>Fasáda 1 zateplená MW 150 mm dle PD -  bílá</t>
  </si>
  <si>
    <t>"fasáda - bez odpočtů otvorů kvůli provedení ostění, lišt, zakrytí oken, zvýšená náročnost"</t>
  </si>
  <si>
    <t>10,37*2*24,3</t>
  </si>
  <si>
    <t>9,4*16,35</t>
  </si>
  <si>
    <t>9,2*(2*24,3+16,35)</t>
  </si>
  <si>
    <t>41*1,2*9</t>
  </si>
  <si>
    <t>"štíty"</t>
  </si>
  <si>
    <t>((1,7*3,5)/2)*12</t>
  </si>
  <si>
    <t>8*1,5</t>
  </si>
  <si>
    <t>2,6*10*2</t>
  </si>
  <si>
    <t>F2</t>
  </si>
  <si>
    <t>Fasáda 1 zateplená MW 50 mm dle PD -  bílá</t>
  </si>
  <si>
    <t>"podhledy balkónů, podest"</t>
  </si>
  <si>
    <t>57*5,7*1,5</t>
  </si>
  <si>
    <t>F3</t>
  </si>
  <si>
    <t>Fasáda 2 zateplená MW 150 mm dle PD -  šedá</t>
  </si>
  <si>
    <t>12,9*6</t>
  </si>
  <si>
    <t>(12,9+1,5)*6</t>
  </si>
  <si>
    <t>6+4</t>
  </si>
  <si>
    <t>(8,85*14,4)/2</t>
  </si>
  <si>
    <t>F4</t>
  </si>
  <si>
    <t>Fasáda 1 nezateplená dle PD -  bílá</t>
  </si>
  <si>
    <t>"únikové schodiště 1"</t>
  </si>
  <si>
    <t>(7+7+4)*8,5</t>
  </si>
  <si>
    <t>(6,5+6,5)*8,5*0,6</t>
  </si>
  <si>
    <t>"únikové schodiště 2"</t>
  </si>
  <si>
    <t>(3,5+7+3,5)*7,5</t>
  </si>
  <si>
    <t>7*8,5</t>
  </si>
  <si>
    <t>F5</t>
  </si>
  <si>
    <t>"rampa"</t>
  </si>
  <si>
    <t>0,7*(8,4+6,9+3,8+3,275+2,7+2*4,6)</t>
  </si>
  <si>
    <t>1,5*(8,4+6,9+3,8+3,275+2,7)</t>
  </si>
  <si>
    <t>3,5*2*4,5</t>
  </si>
  <si>
    <t>998713202</t>
  </si>
  <si>
    <t>Přesun hmot procentní pro izolace tepelné v objektech v do 12 m</t>
  </si>
  <si>
    <t>764</t>
  </si>
  <si>
    <t>Konstrukce klempířské</t>
  </si>
  <si>
    <t>764202134</t>
  </si>
  <si>
    <t>Montáž oplechování rovné okapové hrany</t>
  </si>
  <si>
    <t>"okapové hrany balkónů"</t>
  </si>
  <si>
    <t>40*5,7</t>
  </si>
  <si>
    <t>8,4+6,9+3,8+3,275+2,7+4,6+3,8</t>
  </si>
  <si>
    <t>"1.NP"</t>
  </si>
  <si>
    <t>1,4+0,9+0,9+0,9+0,9+1,4+0,9+1,4</t>
  </si>
  <si>
    <t>1,8+1,4+1,4+1,5+1,5+0,9+0,9+1,4</t>
  </si>
  <si>
    <t>"2.NP"</t>
  </si>
  <si>
    <t>4*(1,4+0,9+0,9+0,9+0,9+1,4+0,9+1,4)</t>
  </si>
  <si>
    <t>"3.NP"</t>
  </si>
  <si>
    <t>2*(1,4+0,9+0,9+0,9+0,9+1,4+0,9+1,4)</t>
  </si>
  <si>
    <t>kus</t>
  </si>
  <si>
    <t>16*4</t>
  </si>
  <si>
    <t>16*2</t>
  </si>
  <si>
    <t>764518622</t>
  </si>
  <si>
    <t>Svody kruhové včetně objímek, kolen, odskoků z Pz s povrchovou úpravou průměru 100 mm</t>
  </si>
  <si>
    <t>"svody"</t>
  </si>
  <si>
    <t>10*9</t>
  </si>
  <si>
    <t>998764202</t>
  </si>
  <si>
    <t>Přesun hmot procentní pro konstrukce klempířské v objektech v do 12 m</t>
  </si>
  <si>
    <t>766</t>
  </si>
  <si>
    <t>Konstrukce truhlářské a zámečnické</t>
  </si>
  <si>
    <t>D1</t>
  </si>
  <si>
    <t>D+M Dveře vstupní dle PD</t>
  </si>
  <si>
    <t>Z1</t>
  </si>
  <si>
    <t>D+M Zábradí balkónu</t>
  </si>
  <si>
    <t>Z2</t>
  </si>
  <si>
    <t>D+M Zábradí vstupní rampy</t>
  </si>
  <si>
    <t>771</t>
  </si>
  <si>
    <t>Podlahy z dlaždic</t>
  </si>
  <si>
    <t>DLA1</t>
  </si>
  <si>
    <t>998771202</t>
  </si>
  <si>
    <t>Přesun hmot procentní pro podlahy z dlaždic v objektech v do 12 m</t>
  </si>
  <si>
    <t>"okapní chodník"</t>
  </si>
  <si>
    <t>"odvoz zeminy, dovoz štěrku"</t>
  </si>
  <si>
    <t>"pod okapní chodník"</t>
  </si>
  <si>
    <t>(5,7*16+6,1+1,5*12,5+2,6)*0,6*0,35</t>
  </si>
  <si>
    <t>Štěrk 0/63 pro okapový chodník tl. 150 mm</t>
  </si>
  <si>
    <t>(5,7*16+6,1+1,5*12,5+2,6)*0,6</t>
  </si>
  <si>
    <t>"sokl u okapního chodníku"</t>
  </si>
  <si>
    <t>Výztuž sítí KARI 4/4/100/100</t>
  </si>
  <si>
    <t>Montáž izolace tepelné podlah</t>
  </si>
  <si>
    <t>deska z polystyrénu XPS, hrana rovná a strukturovaný povrch 300kPa tl 50mm</t>
  </si>
  <si>
    <t>Fasáda 2 zateplená XPS 20 mm dle PD -  šedá</t>
  </si>
  <si>
    <t xml:space="preserve">okapnice balkonová z hliníkového barveného plechu </t>
  </si>
  <si>
    <t>Oplechování horních ploch KZS z Pz s povrch úpravou mechanicky kotvené rš 250 mm</t>
  </si>
  <si>
    <t>Oplechování rovných parapetů mechanicky kotvené z hliníkového plechu s povrchovou úpravou rš 400 mm</t>
  </si>
  <si>
    <t>Příplatek za zvýšenou pracnost oplechování rohů rovných parapetů z hliníkového plechu s povrch úpravou rš do 400 mm</t>
  </si>
  <si>
    <t>D+M Dělicí stěny lodžií</t>
  </si>
  <si>
    <t>kpl</t>
  </si>
  <si>
    <t>D+M Zábradlí v otvorech venkovních schodišť (10 ks)</t>
  </si>
  <si>
    <t>40*5,7*1,2+40*0,8</t>
  </si>
  <si>
    <t>Osazení zahradního obrubníku betonového stojatého bez boční opěry do lože z betonu prostého</t>
  </si>
  <si>
    <t>obrubník betonový zahradní 1000x50x200mm</t>
  </si>
  <si>
    <t>5,7*16+6,1+1,5*12,5+2,6</t>
  </si>
  <si>
    <t>Dodávka a montáž velkoplošné betonové dlažby - okapní chodník</t>
  </si>
  <si>
    <t xml:space="preserve">Dodávka a montáž dlažby a podkladní hydroizolační stěrky dvojnásobné vč. soklů a detailů - balkóny </t>
  </si>
  <si>
    <t>Dodávka a montáž betonových zákrytových prvků a podkladní hydroizolační stěrky - vrch zídek rampy</t>
  </si>
  <si>
    <t>"boky lodžií"</t>
  </si>
  <si>
    <t>36*2,65*1,2</t>
  </si>
  <si>
    <t>Z3</t>
  </si>
  <si>
    <t>Demontáž a úprava mříží venkovních schodišť (4 ks) a zrušení mříží (3 ks)</t>
  </si>
  <si>
    <t>dlažba zámková 200x100x40mm přírodní</t>
  </si>
  <si>
    <t>98,420+8</t>
  </si>
  <si>
    <t>(98,420+8)*14</t>
  </si>
  <si>
    <t>106,420-4,500-8,000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</si>
</sst>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11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291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9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9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4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3" fillId="3" borderId="0" xfId="0" applyFont="1" applyFill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9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9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3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20" xfId="0" applyFont="1" applyBorder="1" applyAlignment="1" applyProtection="1">
      <alignment horizontal="left" vertical="center"/>
    </xf>
    <xf numFmtId="0" fontId="25" fillId="0" borderId="20" xfId="0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20" xfId="0" applyFont="1" applyBorder="1" applyAlignment="1" applyProtection="1">
      <alignment horizontal="left" vertical="center"/>
    </xf>
    <xf numFmtId="0" fontId="26" fillId="0" borderId="20" xfId="0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3" fillId="3" borderId="16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0" fontId="13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29" fillId="0" borderId="0" xfId="0" applyFont="1" applyAlignment="1"/>
    <xf numFmtId="0" fontId="29" fillId="0" borderId="3" xfId="0" applyFont="1" applyBorder="1" applyAlignment="1" applyProtection="1"/>
    <xf numFmtId="0" fontId="29" fillId="0" borderId="0" xfId="0" applyFont="1" applyAlignment="1" applyProtection="1"/>
    <xf numFmtId="0" fontId="29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4" fontId="25" fillId="0" borderId="0" xfId="0" applyNumberFormat="1" applyFont="1" applyAlignment="1" applyProtection="1"/>
    <xf numFmtId="0" fontId="29" fillId="0" borderId="3" xfId="0" applyFont="1" applyBorder="1" applyAlignment="1"/>
    <xf numFmtId="0" fontId="29" fillId="0" borderId="14" xfId="0" applyFont="1" applyBorder="1" applyAlignment="1" applyProtection="1"/>
    <xf numFmtId="0" fontId="29" fillId="0" borderId="0" xfId="0" applyFont="1" applyBorder="1" applyAlignment="1" applyProtection="1"/>
    <xf numFmtId="166" fontId="29" fillId="0" borderId="0" xfId="0" applyNumberFormat="1" applyFont="1" applyBorder="1" applyAlignment="1" applyProtection="1"/>
    <xf numFmtId="166" fontId="29" fillId="0" borderId="15" xfId="0" applyNumberFormat="1" applyFont="1" applyBorder="1" applyAlignment="1" applyProtection="1"/>
    <xf numFmtId="0" fontId="29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4" fontId="29" fillId="0" borderId="0" xfId="0" applyNumberFormat="1" applyFont="1" applyAlignment="1">
      <alignment vertical="center"/>
    </xf>
    <xf numFmtId="0" fontId="26" fillId="0" borderId="0" xfId="0" applyFont="1" applyAlignment="1" applyProtection="1">
      <alignment horizontal="left"/>
    </xf>
    <xf numFmtId="4" fontId="26" fillId="0" borderId="0" xfId="0" applyNumberFormat="1" applyFont="1" applyAlignment="1" applyProtection="1"/>
    <xf numFmtId="0" fontId="13" fillId="0" borderId="22" xfId="0" applyFont="1" applyBorder="1" applyAlignment="1" applyProtection="1">
      <alignment horizontal="center" vertical="center"/>
    </xf>
    <xf numFmtId="49" fontId="13" fillId="0" borderId="22" xfId="0" applyNumberFormat="1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167" fontId="13" fillId="0" borderId="22" xfId="0" applyNumberFormat="1" applyFont="1" applyBorder="1" applyAlignment="1" applyProtection="1">
      <alignment vertical="center"/>
    </xf>
    <xf numFmtId="4" fontId="1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166" fontId="14" fillId="0" borderId="0" xfId="0" applyNumberFormat="1" applyFont="1" applyBorder="1" applyAlignment="1" applyProtection="1">
      <alignment vertical="center"/>
    </xf>
    <xf numFmtId="166" fontId="14" fillId="0" borderId="15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4" fillId="0" borderId="19" xfId="0" applyFont="1" applyBorder="1" applyAlignment="1" applyProtection="1">
      <alignment horizontal="left" vertical="center"/>
    </xf>
    <xf numFmtId="0" fontId="14" fillId="0" borderId="20" xfId="0" applyFont="1" applyBorder="1" applyAlignment="1" applyProtection="1">
      <alignment horizontal="center" vertical="center"/>
    </xf>
    <xf numFmtId="166" fontId="14" fillId="0" borderId="20" xfId="0" applyNumberFormat="1" applyFont="1" applyBorder="1" applyAlignment="1" applyProtection="1">
      <alignment vertical="center"/>
    </xf>
    <xf numFmtId="166" fontId="14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vertical="center"/>
    </xf>
    <xf numFmtId="0" fontId="30" fillId="0" borderId="3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30" fillId="0" borderId="3" xfId="0" applyFont="1" applyBorder="1" applyAlignment="1">
      <alignment vertical="center"/>
    </xf>
    <xf numFmtId="0" fontId="30" fillId="0" borderId="1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0" fillId="0" borderId="15" xfId="0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2" fillId="0" borderId="3" xfId="0" applyFont="1" applyBorder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167" fontId="32" fillId="0" borderId="0" xfId="0" applyNumberFormat="1" applyFont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vertical="center"/>
    </xf>
    <xf numFmtId="0" fontId="32" fillId="0" borderId="15" xfId="0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/>
    </xf>
    <xf numFmtId="0" fontId="33" fillId="0" borderId="3" xfId="0" applyFont="1" applyBorder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167" fontId="33" fillId="0" borderId="0" xfId="0" applyNumberFormat="1" applyFont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3" fillId="0" borderId="14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vertical="center"/>
    </xf>
    <xf numFmtId="0" fontId="33" fillId="0" borderId="15" xfId="0" applyFont="1" applyBorder="1" applyAlignment="1" applyProtection="1">
      <alignment vertical="center"/>
    </xf>
    <xf numFmtId="0" fontId="33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0" fillId="0" borderId="0" xfId="0" applyFont="1" applyAlignment="1">
      <alignment vertical="center"/>
    </xf>
    <xf numFmtId="14" fontId="5" fillId="0" borderId="0" xfId="0" applyNumberFormat="1" applyFont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 wrapText="1"/>
    </xf>
    <xf numFmtId="167" fontId="13" fillId="0" borderId="0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center" vertical="center"/>
    </xf>
    <xf numFmtId="49" fontId="13" fillId="0" borderId="0" xfId="0" applyNumberFormat="1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right" vertical="center"/>
    </xf>
    <xf numFmtId="0" fontId="0" fillId="0" borderId="0" xfId="0"/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4" fontId="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164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0" fontId="9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9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3" fillId="3" borderId="6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left" vertical="center"/>
    </xf>
    <xf numFmtId="0" fontId="13" fillId="3" borderId="7" xfId="0" applyFont="1" applyFill="1" applyBorder="1" applyAlignment="1" applyProtection="1">
      <alignment horizontal="center" vertical="center"/>
    </xf>
    <xf numFmtId="0" fontId="13" fillId="3" borderId="7" xfId="0" applyFont="1" applyFill="1" applyBorder="1" applyAlignment="1" applyProtection="1">
      <alignment horizontal="right" vertical="center"/>
    </xf>
    <xf numFmtId="0" fontId="13" fillId="3" borderId="8" xfId="0" applyFont="1" applyFill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98"/>
  <sheetViews>
    <sheetView showGridLines="0" tabSelected="1" workbookViewId="0"/>
  </sheetViews>
  <sheetFormatPr defaultRowHeight="14.5"/>
  <cols>
    <col min="1" max="1" width="6.81640625" customWidth="1"/>
    <col min="2" max="2" width="1.36328125" customWidth="1"/>
    <col min="3" max="3" width="3.36328125" customWidth="1"/>
    <col min="4" max="33" width="2.1796875" customWidth="1"/>
    <col min="34" max="34" width="2.7265625" customWidth="1"/>
    <col min="35" max="35" width="25.90625" customWidth="1"/>
    <col min="36" max="37" width="2" customWidth="1"/>
    <col min="38" max="38" width="6.81640625" customWidth="1"/>
    <col min="39" max="39" width="2.7265625" customWidth="1"/>
    <col min="40" max="40" width="10.90625" customWidth="1"/>
    <col min="41" max="41" width="6.08984375" customWidth="1"/>
    <col min="42" max="42" width="3.36328125" customWidth="1"/>
    <col min="43" max="43" width="12.81640625" hidden="1" customWidth="1"/>
    <col min="44" max="44" width="1.90625" customWidth="1"/>
    <col min="45" max="45" width="13.36328125" hidden="1" customWidth="1"/>
    <col min="46" max="46" width="17.6328125" hidden="1" customWidth="1"/>
    <col min="47" max="47" width="13.36328125" hidden="1" customWidth="1"/>
    <col min="48" max="48" width="8.7265625" hidden="1" customWidth="1"/>
    <col min="49" max="49" width="11.26953125" hidden="1" customWidth="1"/>
    <col min="50" max="50" width="7.36328125" hidden="1" customWidth="1"/>
    <col min="51" max="51" width="18.453125" hidden="1" customWidth="1"/>
    <col min="52" max="52" width="9.81640625" hidden="1" customWidth="1"/>
    <col min="53" max="53" width="14.08984375" hidden="1" customWidth="1"/>
    <col min="54" max="54" width="9.26953125" hidden="1" customWidth="1"/>
    <col min="55" max="55" width="10" hidden="1" customWidth="1"/>
    <col min="56" max="56" width="63.81640625" hidden="1" customWidth="1"/>
    <col min="57" max="57" width="54.36328125" hidden="1" customWidth="1"/>
    <col min="58" max="63" width="8.7265625" hidden="1" customWidth="1"/>
    <col min="70" max="70" width="8.54296875" customWidth="1"/>
    <col min="71" max="80" width="8.7265625" hidden="1" customWidth="1"/>
    <col min="90" max="90" width="6.54296875" customWidth="1"/>
    <col min="91" max="91" width="8.7265625" hidden="1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7" customHeight="1"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2" t="s">
        <v>6</v>
      </c>
      <c r="BT2" s="2" t="s">
        <v>7</v>
      </c>
    </row>
    <row r="3" spans="1:74" ht="7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5" customHeight="1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/>
      <c r="BS4" s="2" t="s">
        <v>10</v>
      </c>
    </row>
    <row r="5" spans="1:74" ht="12" customHeight="1">
      <c r="B5" s="6"/>
      <c r="C5" s="7"/>
      <c r="D5" s="10" t="s">
        <v>11</v>
      </c>
      <c r="E5" s="7"/>
      <c r="F5" s="7"/>
      <c r="G5" s="7"/>
      <c r="H5" s="7"/>
      <c r="I5" s="7"/>
      <c r="J5" s="7"/>
      <c r="K5" s="248" t="s">
        <v>12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7"/>
      <c r="AQ5" s="7"/>
      <c r="AR5" s="5"/>
      <c r="BS5" s="2" t="s">
        <v>6</v>
      </c>
    </row>
    <row r="6" spans="1:74" ht="37" customHeight="1">
      <c r="B6" s="6"/>
      <c r="C6" s="7"/>
      <c r="D6" s="11" t="s">
        <v>13</v>
      </c>
      <c r="E6" s="7"/>
      <c r="F6" s="7"/>
      <c r="G6" s="7"/>
      <c r="H6" s="7"/>
      <c r="I6" s="7"/>
      <c r="J6" s="7"/>
      <c r="K6" s="250" t="s">
        <v>14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7"/>
      <c r="AQ6" s="7"/>
      <c r="AR6" s="5"/>
      <c r="BS6" s="2" t="s">
        <v>6</v>
      </c>
    </row>
    <row r="7" spans="1:74" ht="12" customHeight="1">
      <c r="B7" s="6"/>
      <c r="C7" s="7"/>
      <c r="D7" s="12" t="s">
        <v>15</v>
      </c>
      <c r="E7" s="7"/>
      <c r="F7" s="7"/>
      <c r="G7" s="7"/>
      <c r="H7" s="7"/>
      <c r="I7" s="7"/>
      <c r="J7" s="7"/>
      <c r="K7" s="13" t="s">
        <v>1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16</v>
      </c>
      <c r="AL7" s="7"/>
      <c r="AM7" s="7"/>
      <c r="AN7" s="13" t="s">
        <v>1</v>
      </c>
      <c r="AO7" s="7"/>
      <c r="AP7" s="7"/>
      <c r="AQ7" s="7"/>
      <c r="AR7" s="5"/>
      <c r="BS7" s="2" t="s">
        <v>6</v>
      </c>
    </row>
    <row r="8" spans="1:74" ht="12" customHeight="1">
      <c r="B8" s="6"/>
      <c r="C8" s="7"/>
      <c r="D8" s="12" t="s">
        <v>17</v>
      </c>
      <c r="E8" s="7"/>
      <c r="F8" s="7"/>
      <c r="G8" s="7"/>
      <c r="H8" s="7"/>
      <c r="I8" s="7"/>
      <c r="J8" s="7"/>
      <c r="K8" s="13" t="s">
        <v>18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19</v>
      </c>
      <c r="AL8" s="7"/>
      <c r="AM8" s="7"/>
      <c r="AN8" s="240">
        <v>45243</v>
      </c>
      <c r="AO8" s="7"/>
      <c r="AP8" s="7"/>
      <c r="AQ8" s="7"/>
      <c r="AR8" s="5"/>
      <c r="BS8" s="2" t="s">
        <v>6</v>
      </c>
    </row>
    <row r="9" spans="1:74" ht="14.4" customHeight="1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>
      <c r="B10" s="6"/>
      <c r="C10" s="7"/>
      <c r="D10" s="12" t="s">
        <v>20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21</v>
      </c>
      <c r="AL10" s="7"/>
      <c r="AM10" s="7"/>
      <c r="AN10" s="13" t="s">
        <v>1</v>
      </c>
      <c r="AO10" s="7"/>
      <c r="AP10" s="7"/>
      <c r="AQ10" s="7"/>
      <c r="AR10" s="5"/>
      <c r="BS10" s="2" t="s">
        <v>6</v>
      </c>
    </row>
    <row r="11" spans="1:74" ht="18.5" customHeight="1">
      <c r="B11" s="6"/>
      <c r="C11" s="7"/>
      <c r="D11" s="7"/>
      <c r="E11" s="13" t="s">
        <v>18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22</v>
      </c>
      <c r="AL11" s="7"/>
      <c r="AM11" s="7"/>
      <c r="AN11" s="13" t="s">
        <v>1</v>
      </c>
      <c r="AO11" s="7"/>
      <c r="AP11" s="7"/>
      <c r="AQ11" s="7"/>
      <c r="AR11" s="5"/>
      <c r="BS11" s="2" t="s">
        <v>6</v>
      </c>
    </row>
    <row r="12" spans="1:74" ht="7" customHeight="1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>
      <c r="B13" s="6"/>
      <c r="C13" s="7"/>
      <c r="D13" s="12" t="s">
        <v>23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21</v>
      </c>
      <c r="AL13" s="7"/>
      <c r="AM13" s="7"/>
      <c r="AN13" s="13" t="s">
        <v>1</v>
      </c>
      <c r="AO13" s="7"/>
      <c r="AP13" s="7"/>
      <c r="AQ13" s="7"/>
      <c r="AR13" s="5"/>
      <c r="BS13" s="2" t="s">
        <v>6</v>
      </c>
    </row>
    <row r="14" spans="1:74">
      <c r="B14" s="6"/>
      <c r="C14" s="7"/>
      <c r="D14" s="7"/>
      <c r="E14" s="13" t="s">
        <v>18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22</v>
      </c>
      <c r="AL14" s="7"/>
      <c r="AM14" s="7"/>
      <c r="AN14" s="13" t="s">
        <v>1</v>
      </c>
      <c r="AO14" s="7"/>
      <c r="AP14" s="7"/>
      <c r="AQ14" s="7"/>
      <c r="AR14" s="5"/>
      <c r="BS14" s="2" t="s">
        <v>6</v>
      </c>
    </row>
    <row r="15" spans="1:74" ht="7" customHeight="1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>
      <c r="B16" s="6"/>
      <c r="C16" s="7"/>
      <c r="D16" s="12" t="s">
        <v>24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21</v>
      </c>
      <c r="AL16" s="7"/>
      <c r="AM16" s="7"/>
      <c r="AN16" s="13" t="s">
        <v>1</v>
      </c>
      <c r="AO16" s="7"/>
      <c r="AP16" s="7"/>
      <c r="AQ16" s="7"/>
      <c r="AR16" s="5"/>
      <c r="BS16" s="2" t="s">
        <v>4</v>
      </c>
    </row>
    <row r="17" spans="1:71" ht="18.5" customHeight="1">
      <c r="B17" s="6"/>
      <c r="C17" s="7"/>
      <c r="D17" s="7"/>
      <c r="E17" s="13" t="s">
        <v>18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22</v>
      </c>
      <c r="AL17" s="7"/>
      <c r="AM17" s="7"/>
      <c r="AN17" s="13" t="s">
        <v>1</v>
      </c>
      <c r="AO17" s="7"/>
      <c r="AP17" s="7"/>
      <c r="AQ17" s="7"/>
      <c r="AR17" s="5"/>
      <c r="BS17" s="2" t="s">
        <v>25</v>
      </c>
    </row>
    <row r="18" spans="1:71" ht="7" customHeight="1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>
      <c r="B19" s="6"/>
      <c r="C19" s="7"/>
      <c r="D19" s="12" t="s">
        <v>26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21</v>
      </c>
      <c r="AL19" s="7"/>
      <c r="AM19" s="7"/>
      <c r="AN19" s="13" t="s">
        <v>1</v>
      </c>
      <c r="AO19" s="7"/>
      <c r="AP19" s="7"/>
      <c r="AQ19" s="7"/>
      <c r="AR19" s="5"/>
      <c r="BS19" s="2" t="s">
        <v>6</v>
      </c>
    </row>
    <row r="20" spans="1:71" ht="18.5" customHeight="1">
      <c r="B20" s="6"/>
      <c r="C20" s="7"/>
      <c r="D20" s="7"/>
      <c r="E20" s="13" t="s">
        <v>18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22</v>
      </c>
      <c r="AL20" s="7"/>
      <c r="AM20" s="7"/>
      <c r="AN20" s="13" t="s">
        <v>1</v>
      </c>
      <c r="AO20" s="7"/>
      <c r="AP20" s="7"/>
      <c r="AQ20" s="7"/>
      <c r="AR20" s="5"/>
      <c r="BS20" s="2" t="s">
        <v>25</v>
      </c>
    </row>
    <row r="21" spans="1:71" ht="7" customHeight="1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>
      <c r="B22" s="6"/>
      <c r="C22" s="7"/>
      <c r="D22" s="12" t="s">
        <v>27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16.5" customHeight="1">
      <c r="B23" s="6"/>
      <c r="C23" s="7"/>
      <c r="D23" s="7"/>
      <c r="E23" s="251" t="s">
        <v>1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7"/>
      <c r="AP23" s="7"/>
      <c r="AQ23" s="7"/>
      <c r="AR23" s="5"/>
    </row>
    <row r="24" spans="1:71" ht="7" customHeight="1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7" customHeight="1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" customHeight="1">
      <c r="A26" s="15"/>
      <c r="B26" s="16"/>
      <c r="C26" s="17"/>
      <c r="D26" s="18" t="s">
        <v>28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52">
        <f>ROUND(AG94,2)</f>
        <v>0</v>
      </c>
      <c r="AL26" s="253"/>
      <c r="AM26" s="253"/>
      <c r="AN26" s="253"/>
      <c r="AO26" s="253"/>
      <c r="AP26" s="17"/>
      <c r="AQ26" s="17"/>
      <c r="AR26" s="20"/>
      <c r="BE26" s="15"/>
    </row>
    <row r="27" spans="1:71" s="21" customFormat="1" ht="7" customHeight="1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246" t="s">
        <v>29</v>
      </c>
      <c r="M28" s="246"/>
      <c r="N28" s="246"/>
      <c r="O28" s="246"/>
      <c r="P28" s="246"/>
      <c r="Q28" s="17"/>
      <c r="R28" s="17"/>
      <c r="S28" s="17"/>
      <c r="T28" s="17"/>
      <c r="U28" s="17"/>
      <c r="V28" s="17"/>
      <c r="W28" s="246" t="s">
        <v>30</v>
      </c>
      <c r="X28" s="246"/>
      <c r="Y28" s="246"/>
      <c r="Z28" s="246"/>
      <c r="AA28" s="246"/>
      <c r="AB28" s="246"/>
      <c r="AC28" s="246"/>
      <c r="AD28" s="246"/>
      <c r="AE28" s="246"/>
      <c r="AF28" s="17"/>
      <c r="AG28" s="17"/>
      <c r="AH28" s="17"/>
      <c r="AI28" s="17"/>
      <c r="AJ28" s="17"/>
      <c r="AK28" s="246" t="s">
        <v>31</v>
      </c>
      <c r="AL28" s="246"/>
      <c r="AM28" s="246"/>
      <c r="AN28" s="246"/>
      <c r="AO28" s="246"/>
      <c r="AP28" s="17"/>
      <c r="AQ28" s="17"/>
      <c r="AR28" s="20"/>
      <c r="BE28" s="15"/>
    </row>
    <row r="29" spans="1:71" s="22" customFormat="1" ht="14.4" customHeight="1">
      <c r="B29" s="23"/>
      <c r="C29" s="24"/>
      <c r="D29" s="12" t="s">
        <v>32</v>
      </c>
      <c r="E29" s="24"/>
      <c r="F29" s="12" t="s">
        <v>33</v>
      </c>
      <c r="G29" s="24"/>
      <c r="H29" s="24"/>
      <c r="I29" s="24"/>
      <c r="J29" s="24"/>
      <c r="K29" s="24"/>
      <c r="L29" s="254">
        <v>0.21</v>
      </c>
      <c r="M29" s="255"/>
      <c r="N29" s="255"/>
      <c r="O29" s="255"/>
      <c r="P29" s="255"/>
      <c r="Q29" s="24"/>
      <c r="R29" s="24"/>
      <c r="S29" s="24"/>
      <c r="T29" s="24"/>
      <c r="U29" s="24"/>
      <c r="V29" s="24"/>
      <c r="W29" s="256"/>
      <c r="X29" s="255"/>
      <c r="Y29" s="255"/>
      <c r="Z29" s="255"/>
      <c r="AA29" s="255"/>
      <c r="AB29" s="255"/>
      <c r="AC29" s="255"/>
      <c r="AD29" s="255"/>
      <c r="AE29" s="255"/>
      <c r="AF29" s="24"/>
      <c r="AG29" s="24"/>
      <c r="AH29" s="24"/>
      <c r="AI29" s="24"/>
      <c r="AJ29" s="24"/>
      <c r="AK29" s="256">
        <f>ROUND(W29*0.21, 2)</f>
        <v>0</v>
      </c>
      <c r="AL29" s="255"/>
      <c r="AM29" s="255"/>
      <c r="AN29" s="255"/>
      <c r="AO29" s="255"/>
      <c r="AP29" s="24"/>
      <c r="AQ29" s="24"/>
      <c r="AR29" s="25"/>
    </row>
    <row r="30" spans="1:71" s="22" customFormat="1" ht="14.4" customHeight="1">
      <c r="B30" s="23"/>
      <c r="C30" s="24"/>
      <c r="D30" s="24"/>
      <c r="E30" s="24"/>
      <c r="F30" s="12" t="s">
        <v>34</v>
      </c>
      <c r="G30" s="24"/>
      <c r="H30" s="24"/>
      <c r="I30" s="24"/>
      <c r="J30" s="24"/>
      <c r="K30" s="24"/>
      <c r="L30" s="254">
        <v>0.15</v>
      </c>
      <c r="M30" s="255"/>
      <c r="N30" s="255"/>
      <c r="O30" s="255"/>
      <c r="P30" s="255"/>
      <c r="Q30" s="24"/>
      <c r="R30" s="24"/>
      <c r="S30" s="24"/>
      <c r="T30" s="24"/>
      <c r="U30" s="24"/>
      <c r="V30" s="24"/>
      <c r="W30" s="256">
        <f>+AK26</f>
        <v>0</v>
      </c>
      <c r="X30" s="255"/>
      <c r="Y30" s="255"/>
      <c r="Z30" s="255"/>
      <c r="AA30" s="255"/>
      <c r="AB30" s="255"/>
      <c r="AC30" s="255"/>
      <c r="AD30" s="255"/>
      <c r="AE30" s="255"/>
      <c r="AF30" s="24"/>
      <c r="AG30" s="24"/>
      <c r="AH30" s="24"/>
      <c r="AI30" s="24"/>
      <c r="AJ30" s="24"/>
      <c r="AK30" s="256">
        <f>ROUND(W30*0.15, 2)</f>
        <v>0</v>
      </c>
      <c r="AL30" s="255"/>
      <c r="AM30" s="255"/>
      <c r="AN30" s="255"/>
      <c r="AO30" s="255"/>
      <c r="AP30" s="24"/>
      <c r="AQ30" s="24"/>
      <c r="AR30" s="25"/>
    </row>
    <row r="31" spans="1:71" s="22" customFormat="1" ht="14.4" hidden="1" customHeight="1">
      <c r="B31" s="23"/>
      <c r="C31" s="24"/>
      <c r="D31" s="24"/>
      <c r="E31" s="24"/>
      <c r="F31" s="12" t="s">
        <v>35</v>
      </c>
      <c r="G31" s="24"/>
      <c r="H31" s="24"/>
      <c r="I31" s="24"/>
      <c r="J31" s="24"/>
      <c r="K31" s="24"/>
      <c r="L31" s="254">
        <v>0.21</v>
      </c>
      <c r="M31" s="255"/>
      <c r="N31" s="255"/>
      <c r="O31" s="255"/>
      <c r="P31" s="255"/>
      <c r="Q31" s="24"/>
      <c r="R31" s="24"/>
      <c r="S31" s="24"/>
      <c r="T31" s="24"/>
      <c r="U31" s="24"/>
      <c r="V31" s="24"/>
      <c r="W31" s="256">
        <f>ROUND(BB94, 2)</f>
        <v>0</v>
      </c>
      <c r="X31" s="255"/>
      <c r="Y31" s="255"/>
      <c r="Z31" s="255"/>
      <c r="AA31" s="255"/>
      <c r="AB31" s="255"/>
      <c r="AC31" s="255"/>
      <c r="AD31" s="255"/>
      <c r="AE31" s="255"/>
      <c r="AF31" s="24"/>
      <c r="AG31" s="24"/>
      <c r="AH31" s="24"/>
      <c r="AI31" s="24"/>
      <c r="AJ31" s="24"/>
      <c r="AK31" s="256">
        <v>0</v>
      </c>
      <c r="AL31" s="255"/>
      <c r="AM31" s="255"/>
      <c r="AN31" s="255"/>
      <c r="AO31" s="255"/>
      <c r="AP31" s="24"/>
      <c r="AQ31" s="24"/>
      <c r="AR31" s="25"/>
    </row>
    <row r="32" spans="1:71" s="22" customFormat="1" ht="14.4" hidden="1" customHeight="1">
      <c r="B32" s="23"/>
      <c r="C32" s="24"/>
      <c r="D32" s="24"/>
      <c r="E32" s="24"/>
      <c r="F32" s="12" t="s">
        <v>36</v>
      </c>
      <c r="G32" s="24"/>
      <c r="H32" s="24"/>
      <c r="I32" s="24"/>
      <c r="J32" s="24"/>
      <c r="K32" s="24"/>
      <c r="L32" s="254">
        <v>0.15</v>
      </c>
      <c r="M32" s="255"/>
      <c r="N32" s="255"/>
      <c r="O32" s="255"/>
      <c r="P32" s="255"/>
      <c r="Q32" s="24"/>
      <c r="R32" s="24"/>
      <c r="S32" s="24"/>
      <c r="T32" s="24"/>
      <c r="U32" s="24"/>
      <c r="V32" s="24"/>
      <c r="W32" s="256">
        <f>ROUND(BC94, 2)</f>
        <v>0</v>
      </c>
      <c r="X32" s="255"/>
      <c r="Y32" s="255"/>
      <c r="Z32" s="255"/>
      <c r="AA32" s="255"/>
      <c r="AB32" s="255"/>
      <c r="AC32" s="255"/>
      <c r="AD32" s="255"/>
      <c r="AE32" s="255"/>
      <c r="AF32" s="24"/>
      <c r="AG32" s="24"/>
      <c r="AH32" s="24"/>
      <c r="AI32" s="24"/>
      <c r="AJ32" s="24"/>
      <c r="AK32" s="256">
        <v>0</v>
      </c>
      <c r="AL32" s="255"/>
      <c r="AM32" s="255"/>
      <c r="AN32" s="255"/>
      <c r="AO32" s="255"/>
      <c r="AP32" s="24"/>
      <c r="AQ32" s="24"/>
      <c r="AR32" s="25"/>
    </row>
    <row r="33" spans="1:57" s="22" customFormat="1" ht="14.4" hidden="1" customHeight="1">
      <c r="B33" s="23"/>
      <c r="C33" s="24"/>
      <c r="D33" s="24"/>
      <c r="E33" s="24"/>
      <c r="F33" s="12" t="s">
        <v>37</v>
      </c>
      <c r="G33" s="24"/>
      <c r="H33" s="24"/>
      <c r="I33" s="24"/>
      <c r="J33" s="24"/>
      <c r="K33" s="24"/>
      <c r="L33" s="254">
        <v>0</v>
      </c>
      <c r="M33" s="255"/>
      <c r="N33" s="255"/>
      <c r="O33" s="255"/>
      <c r="P33" s="255"/>
      <c r="Q33" s="24"/>
      <c r="R33" s="24"/>
      <c r="S33" s="24"/>
      <c r="T33" s="24"/>
      <c r="U33" s="24"/>
      <c r="V33" s="24"/>
      <c r="W33" s="256">
        <f>ROUND(BD94, 2)</f>
        <v>0</v>
      </c>
      <c r="X33" s="255"/>
      <c r="Y33" s="255"/>
      <c r="Z33" s="255"/>
      <c r="AA33" s="255"/>
      <c r="AB33" s="255"/>
      <c r="AC33" s="255"/>
      <c r="AD33" s="255"/>
      <c r="AE33" s="255"/>
      <c r="AF33" s="24"/>
      <c r="AG33" s="24"/>
      <c r="AH33" s="24"/>
      <c r="AI33" s="24"/>
      <c r="AJ33" s="24"/>
      <c r="AK33" s="256">
        <v>0</v>
      </c>
      <c r="AL33" s="255"/>
      <c r="AM33" s="255"/>
      <c r="AN33" s="255"/>
      <c r="AO33" s="255"/>
      <c r="AP33" s="24"/>
      <c r="AQ33" s="24"/>
      <c r="AR33" s="25"/>
    </row>
    <row r="34" spans="1:57" s="21" customFormat="1" ht="7" customHeight="1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" customHeight="1">
      <c r="A35" s="15"/>
      <c r="B35" s="16"/>
      <c r="C35" s="26"/>
      <c r="D35" s="27" t="s">
        <v>38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39</v>
      </c>
      <c r="U35" s="28"/>
      <c r="V35" s="28"/>
      <c r="W35" s="28"/>
      <c r="X35" s="259" t="s">
        <v>40</v>
      </c>
      <c r="Y35" s="260"/>
      <c r="Z35" s="260"/>
      <c r="AA35" s="260"/>
      <c r="AB35" s="260"/>
      <c r="AC35" s="28"/>
      <c r="AD35" s="28"/>
      <c r="AE35" s="28"/>
      <c r="AF35" s="28"/>
      <c r="AG35" s="28"/>
      <c r="AH35" s="28"/>
      <c r="AI35" s="28"/>
      <c r="AJ35" s="28"/>
      <c r="AK35" s="261">
        <f>SUM(AK26:AK33)</f>
        <v>0</v>
      </c>
      <c r="AL35" s="260"/>
      <c r="AM35" s="260"/>
      <c r="AN35" s="260"/>
      <c r="AO35" s="262"/>
      <c r="AP35" s="26"/>
      <c r="AQ35" s="26"/>
      <c r="AR35" s="20"/>
      <c r="BE35" s="15"/>
    </row>
    <row r="36" spans="1:57" s="21" customFormat="1" ht="7" customHeight="1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14.4" customHeight="1">
      <c r="A37" s="15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20"/>
      <c r="BE37" s="15"/>
    </row>
    <row r="38" spans="1:57" ht="14.4" customHeight="1"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5"/>
    </row>
    <row r="39" spans="1:57" ht="14.4" customHeight="1"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5"/>
    </row>
    <row r="40" spans="1:57" ht="14.4" customHeight="1"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5"/>
    </row>
    <row r="41" spans="1:57" ht="14.4" customHeight="1"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5"/>
    </row>
    <row r="42" spans="1:57" ht="14.4" customHeight="1"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5"/>
    </row>
    <row r="43" spans="1:57" ht="14.4" customHeight="1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5"/>
    </row>
    <row r="44" spans="1:57" ht="14.4" customHeight="1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5"/>
    </row>
    <row r="45" spans="1:57" ht="14.4" customHeight="1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5"/>
    </row>
    <row r="46" spans="1:57" ht="14.4" customHeight="1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5"/>
    </row>
    <row r="47" spans="1:57" ht="14.4" customHeight="1"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5"/>
    </row>
    <row r="48" spans="1:57" ht="14.4" customHeight="1"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5"/>
    </row>
    <row r="49" spans="1:57" s="21" customFormat="1" ht="14.4" customHeight="1">
      <c r="B49" s="30"/>
      <c r="C49" s="31"/>
      <c r="D49" s="32" t="s">
        <v>41</v>
      </c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2" t="s">
        <v>42</v>
      </c>
      <c r="AI49" s="33"/>
      <c r="AJ49" s="33"/>
      <c r="AK49" s="33"/>
      <c r="AL49" s="33"/>
      <c r="AM49" s="33"/>
      <c r="AN49" s="33"/>
      <c r="AO49" s="33"/>
      <c r="AP49" s="31"/>
      <c r="AQ49" s="31"/>
      <c r="AR49" s="34"/>
    </row>
    <row r="50" spans="1:57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5"/>
    </row>
    <row r="51" spans="1:57"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5"/>
    </row>
    <row r="52" spans="1:57"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5"/>
    </row>
    <row r="53" spans="1:57"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5"/>
    </row>
    <row r="54" spans="1:57">
      <c r="B54" s="6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5"/>
    </row>
    <row r="55" spans="1:57"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5"/>
    </row>
    <row r="56" spans="1:57">
      <c r="B56" s="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5"/>
    </row>
    <row r="57" spans="1:57">
      <c r="B57" s="6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5"/>
    </row>
    <row r="58" spans="1:57">
      <c r="B58" s="6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5"/>
    </row>
    <row r="59" spans="1:57">
      <c r="B59" s="6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5"/>
    </row>
    <row r="60" spans="1:57" s="21" customFormat="1">
      <c r="A60" s="15"/>
      <c r="B60" s="16"/>
      <c r="C60" s="17"/>
      <c r="D60" s="35" t="s">
        <v>43</v>
      </c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35" t="s">
        <v>44</v>
      </c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35" t="s">
        <v>43</v>
      </c>
      <c r="AI60" s="19"/>
      <c r="AJ60" s="19"/>
      <c r="AK60" s="19"/>
      <c r="AL60" s="19"/>
      <c r="AM60" s="35" t="s">
        <v>44</v>
      </c>
      <c r="AN60" s="19"/>
      <c r="AO60" s="19"/>
      <c r="AP60" s="17"/>
      <c r="AQ60" s="17"/>
      <c r="AR60" s="20"/>
      <c r="BE60" s="15"/>
    </row>
    <row r="61" spans="1:57">
      <c r="B61" s="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5"/>
    </row>
    <row r="62" spans="1:57">
      <c r="B62" s="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5"/>
    </row>
    <row r="63" spans="1:57"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5"/>
    </row>
    <row r="64" spans="1:57" s="21" customFormat="1">
      <c r="A64" s="15"/>
      <c r="B64" s="16"/>
      <c r="C64" s="17"/>
      <c r="D64" s="32" t="s">
        <v>45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2" t="s">
        <v>46</v>
      </c>
      <c r="AI64" s="36"/>
      <c r="AJ64" s="36"/>
      <c r="AK64" s="36"/>
      <c r="AL64" s="36"/>
      <c r="AM64" s="36"/>
      <c r="AN64" s="36"/>
      <c r="AO64" s="36"/>
      <c r="AP64" s="17"/>
      <c r="AQ64" s="17"/>
      <c r="AR64" s="20"/>
      <c r="BE64" s="15"/>
    </row>
    <row r="65" spans="1:57">
      <c r="B65" s="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5"/>
    </row>
    <row r="66" spans="1:57">
      <c r="B66" s="6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5"/>
    </row>
    <row r="67" spans="1:57">
      <c r="B67" s="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5"/>
    </row>
    <row r="68" spans="1:57">
      <c r="B68" s="6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5"/>
    </row>
    <row r="69" spans="1:57"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5"/>
    </row>
    <row r="70" spans="1:57">
      <c r="B70" s="6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5"/>
    </row>
    <row r="71" spans="1:57">
      <c r="B71" s="6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5"/>
    </row>
    <row r="72" spans="1:57"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5"/>
    </row>
    <row r="73" spans="1:57">
      <c r="B73" s="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5"/>
    </row>
    <row r="74" spans="1:57">
      <c r="B74" s="6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5"/>
    </row>
    <row r="75" spans="1:57" s="21" customFormat="1">
      <c r="A75" s="15"/>
      <c r="B75" s="16"/>
      <c r="C75" s="17"/>
      <c r="D75" s="35" t="s">
        <v>43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35" t="s">
        <v>44</v>
      </c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35" t="s">
        <v>43</v>
      </c>
      <c r="AI75" s="19"/>
      <c r="AJ75" s="19"/>
      <c r="AK75" s="19"/>
      <c r="AL75" s="19"/>
      <c r="AM75" s="35" t="s">
        <v>44</v>
      </c>
      <c r="AN75" s="19"/>
      <c r="AO75" s="19"/>
      <c r="AP75" s="17"/>
      <c r="AQ75" s="17"/>
      <c r="AR75" s="20"/>
      <c r="BE75" s="15"/>
    </row>
    <row r="76" spans="1:57" s="21" customFormat="1">
      <c r="A76" s="15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20"/>
      <c r="BE76" s="15"/>
    </row>
    <row r="77" spans="1:57" s="21" customFormat="1" ht="7" customHeight="1">
      <c r="A77" s="15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0"/>
      <c r="BE77" s="15"/>
    </row>
    <row r="81" spans="1:91" s="21" customFormat="1" ht="7" customHeight="1">
      <c r="A81" s="15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0"/>
      <c r="BE81" s="15"/>
    </row>
    <row r="82" spans="1:91" s="21" customFormat="1" ht="25" customHeight="1">
      <c r="A82" s="15"/>
      <c r="B82" s="16"/>
      <c r="C82" s="8" t="s">
        <v>47</v>
      </c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20"/>
      <c r="BE82" s="15"/>
    </row>
    <row r="83" spans="1:91" s="21" customFormat="1" ht="7" customHeight="1">
      <c r="A83" s="15"/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20"/>
      <c r="BE83" s="15"/>
    </row>
    <row r="84" spans="1:91" s="41" customFormat="1" ht="12" customHeight="1">
      <c r="B84" s="42"/>
      <c r="C84" s="12" t="s">
        <v>11</v>
      </c>
      <c r="D84" s="43"/>
      <c r="E84" s="43"/>
      <c r="F84" s="43"/>
      <c r="G84" s="43"/>
      <c r="H84" s="43"/>
      <c r="I84" s="43"/>
      <c r="J84" s="43"/>
      <c r="K84" s="43"/>
      <c r="L84" s="43" t="str">
        <f>K5</f>
        <v>A167</v>
      </c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4"/>
    </row>
    <row r="85" spans="1:91" s="45" customFormat="1" ht="37" customHeight="1">
      <c r="B85" s="46"/>
      <c r="C85" s="47" t="s">
        <v>13</v>
      </c>
      <c r="D85" s="48"/>
      <c r="E85" s="48"/>
      <c r="F85" s="48"/>
      <c r="G85" s="48"/>
      <c r="H85" s="48"/>
      <c r="I85" s="48"/>
      <c r="J85" s="48"/>
      <c r="K85" s="48"/>
      <c r="L85" s="257" t="str">
        <f>K6</f>
        <v>Rekonstrukce Domova duchodcu Louny - fasáda</v>
      </c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8"/>
      <c r="Z85" s="258"/>
      <c r="AA85" s="258"/>
      <c r="AB85" s="258"/>
      <c r="AC85" s="258"/>
      <c r="AD85" s="258"/>
      <c r="AE85" s="258"/>
      <c r="AF85" s="258"/>
      <c r="AG85" s="258"/>
      <c r="AH85" s="258"/>
      <c r="AI85" s="258"/>
      <c r="AJ85" s="258"/>
      <c r="AK85" s="258"/>
      <c r="AL85" s="258"/>
      <c r="AM85" s="258"/>
      <c r="AN85" s="258"/>
      <c r="AO85" s="258"/>
      <c r="AP85" s="48"/>
      <c r="AQ85" s="48"/>
      <c r="AR85" s="49"/>
    </row>
    <row r="86" spans="1:91" s="21" customFormat="1" ht="7" customHeight="1">
      <c r="A86" s="15"/>
      <c r="B86" s="16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20"/>
      <c r="BE86" s="15"/>
    </row>
    <row r="87" spans="1:91" s="21" customFormat="1" ht="12" customHeight="1">
      <c r="A87" s="15"/>
      <c r="B87" s="16"/>
      <c r="C87" s="12" t="s">
        <v>17</v>
      </c>
      <c r="D87" s="17"/>
      <c r="E87" s="17"/>
      <c r="F87" s="17"/>
      <c r="G87" s="17"/>
      <c r="H87" s="17"/>
      <c r="I87" s="17"/>
      <c r="J87" s="17"/>
      <c r="K87" s="17"/>
      <c r="L87" s="50" t="str">
        <f>IF(K8="","",K8)</f>
        <v xml:space="preserve"> </v>
      </c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2" t="s">
        <v>19</v>
      </c>
      <c r="AJ87" s="17"/>
      <c r="AK87" s="17"/>
      <c r="AL87" s="17"/>
      <c r="AM87" s="263">
        <f>IF(AN8= "","",AN8)</f>
        <v>45243</v>
      </c>
      <c r="AN87" s="263"/>
      <c r="AO87" s="17"/>
      <c r="AP87" s="17"/>
      <c r="AQ87" s="17"/>
      <c r="AR87" s="20"/>
      <c r="BE87" s="15"/>
    </row>
    <row r="88" spans="1:91" s="21" customFormat="1" ht="7" customHeight="1">
      <c r="A88" s="15"/>
      <c r="B88" s="16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20"/>
      <c r="BE88" s="15"/>
    </row>
    <row r="89" spans="1:91" s="21" customFormat="1" ht="15.15" customHeight="1">
      <c r="A89" s="15"/>
      <c r="B89" s="16"/>
      <c r="C89" s="12" t="s">
        <v>20</v>
      </c>
      <c r="D89" s="17"/>
      <c r="E89" s="17"/>
      <c r="F89" s="17"/>
      <c r="G89" s="17"/>
      <c r="H89" s="17"/>
      <c r="I89" s="17"/>
      <c r="J89" s="17"/>
      <c r="K89" s="17"/>
      <c r="L89" s="43" t="str">
        <f>IF(E11= "","",E11)</f>
        <v xml:space="preserve"> </v>
      </c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2" t="s">
        <v>24</v>
      </c>
      <c r="AJ89" s="17"/>
      <c r="AK89" s="17"/>
      <c r="AL89" s="17"/>
      <c r="AM89" s="264" t="str">
        <f>IF(E17="","",E17)</f>
        <v xml:space="preserve"> </v>
      </c>
      <c r="AN89" s="265"/>
      <c r="AO89" s="265"/>
      <c r="AP89" s="265"/>
      <c r="AQ89" s="17"/>
      <c r="AR89" s="20"/>
      <c r="AS89" s="266"/>
      <c r="AT89" s="267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15"/>
    </row>
    <row r="90" spans="1:91" s="21" customFormat="1" ht="15.15" customHeight="1">
      <c r="A90" s="15"/>
      <c r="B90" s="16"/>
      <c r="C90" s="12" t="s">
        <v>23</v>
      </c>
      <c r="D90" s="17"/>
      <c r="E90" s="17"/>
      <c r="F90" s="17"/>
      <c r="G90" s="17"/>
      <c r="H90" s="17"/>
      <c r="I90" s="17"/>
      <c r="J90" s="17"/>
      <c r="K90" s="17"/>
      <c r="L90" s="43" t="str">
        <f>IF(E14="","",E14)</f>
        <v xml:space="preserve"> </v>
      </c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2" t="s">
        <v>26</v>
      </c>
      <c r="AJ90" s="17"/>
      <c r="AK90" s="17"/>
      <c r="AL90" s="17"/>
      <c r="AM90" s="264" t="str">
        <f>IF(E20="","",E20)</f>
        <v xml:space="preserve"> </v>
      </c>
      <c r="AN90" s="265"/>
      <c r="AO90" s="265"/>
      <c r="AP90" s="265"/>
      <c r="AQ90" s="17"/>
      <c r="AR90" s="20"/>
      <c r="AS90" s="268"/>
      <c r="AT90" s="269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15"/>
    </row>
    <row r="91" spans="1:91" s="21" customFormat="1" ht="10.75" customHeight="1">
      <c r="A91" s="15"/>
      <c r="B91" s="16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20"/>
      <c r="AS91" s="270"/>
      <c r="AT91" s="27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15"/>
    </row>
    <row r="92" spans="1:91" s="21" customFormat="1" ht="29.25" customHeight="1">
      <c r="A92" s="15"/>
      <c r="B92" s="16"/>
      <c r="C92" s="272" t="s">
        <v>48</v>
      </c>
      <c r="D92" s="273"/>
      <c r="E92" s="273"/>
      <c r="F92" s="273"/>
      <c r="G92" s="273"/>
      <c r="H92" s="57"/>
      <c r="I92" s="274" t="s">
        <v>49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5" t="s">
        <v>50</v>
      </c>
      <c r="AH92" s="273"/>
      <c r="AI92" s="273"/>
      <c r="AJ92" s="273"/>
      <c r="AK92" s="273"/>
      <c r="AL92" s="273"/>
      <c r="AM92" s="273"/>
      <c r="AN92" s="274" t="s">
        <v>51</v>
      </c>
      <c r="AO92" s="273"/>
      <c r="AP92" s="276"/>
      <c r="AQ92" s="58" t="s">
        <v>52</v>
      </c>
      <c r="AR92" s="20"/>
      <c r="AS92" s="59"/>
      <c r="AT92" s="60"/>
      <c r="AU92" s="60"/>
      <c r="AV92" s="60"/>
      <c r="AW92" s="60"/>
      <c r="AX92" s="60"/>
      <c r="AY92" s="60"/>
      <c r="AZ92" s="60"/>
      <c r="BA92" s="60"/>
      <c r="BB92" s="60"/>
      <c r="BC92" s="60"/>
      <c r="BD92" s="61"/>
      <c r="BE92" s="15"/>
    </row>
    <row r="93" spans="1:91" s="21" customFormat="1" ht="10.75" customHeight="1">
      <c r="A93" s="15"/>
      <c r="B93" s="16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2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15"/>
    </row>
    <row r="94" spans="1:91" s="65" customFormat="1" ht="32.4" customHeight="1">
      <c r="B94" s="66"/>
      <c r="C94" s="67" t="s">
        <v>53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80">
        <f>ROUND(SUM(AG95:AG96),2)</f>
        <v>0</v>
      </c>
      <c r="AH94" s="280"/>
      <c r="AI94" s="280"/>
      <c r="AJ94" s="280"/>
      <c r="AK94" s="280"/>
      <c r="AL94" s="280"/>
      <c r="AM94" s="280"/>
      <c r="AN94" s="281">
        <f>ROUND(SUM(AN95:AN96),2)</f>
        <v>0</v>
      </c>
      <c r="AO94" s="281"/>
      <c r="AP94" s="281"/>
      <c r="AQ94" s="69" t="s">
        <v>1</v>
      </c>
      <c r="AR94" s="70"/>
      <c r="AS94" s="71"/>
      <c r="AT94" s="72"/>
      <c r="AU94" s="73"/>
      <c r="AV94" s="72"/>
      <c r="AW94" s="72"/>
      <c r="AX94" s="72"/>
      <c r="AY94" s="72"/>
      <c r="AZ94" s="72"/>
      <c r="BA94" s="72"/>
      <c r="BB94" s="72"/>
      <c r="BC94" s="72"/>
      <c r="BD94" s="74"/>
      <c r="BS94" s="75"/>
      <c r="BT94" s="75"/>
      <c r="BU94" s="76"/>
      <c r="BV94" s="75"/>
      <c r="BW94" s="75"/>
      <c r="BX94" s="75"/>
      <c r="CL94" s="75" t="s">
        <v>1</v>
      </c>
    </row>
    <row r="95" spans="1:91" s="87" customFormat="1" ht="16.5" customHeight="1">
      <c r="A95" s="77" t="s">
        <v>55</v>
      </c>
      <c r="B95" s="78"/>
      <c r="C95" s="79"/>
      <c r="D95" s="277" t="s">
        <v>56</v>
      </c>
      <c r="E95" s="277"/>
      <c r="F95" s="277"/>
      <c r="G95" s="277"/>
      <c r="H95" s="277"/>
      <c r="I95" s="80"/>
      <c r="J95" s="277" t="s">
        <v>57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8">
        <f>+'00 - Vedlejší rozpočtové ...'!J96</f>
        <v>0</v>
      </c>
      <c r="AH95" s="279"/>
      <c r="AI95" s="279"/>
      <c r="AJ95" s="279"/>
      <c r="AK95" s="279"/>
      <c r="AL95" s="279"/>
      <c r="AM95" s="279"/>
      <c r="AN95" s="278">
        <f>+'00 - Vedlejší rozpočtové ...'!J39</f>
        <v>0</v>
      </c>
      <c r="AO95" s="279"/>
      <c r="AP95" s="279"/>
      <c r="AQ95" s="81" t="s">
        <v>58</v>
      </c>
      <c r="AR95" s="82"/>
      <c r="AS95" s="83"/>
      <c r="AT95" s="84"/>
      <c r="AU95" s="85"/>
      <c r="AV95" s="84"/>
      <c r="AW95" s="84"/>
      <c r="AX95" s="84"/>
      <c r="AY95" s="84"/>
      <c r="AZ95" s="84"/>
      <c r="BA95" s="84"/>
      <c r="BB95" s="84"/>
      <c r="BC95" s="84"/>
      <c r="BD95" s="86"/>
      <c r="BT95" s="88"/>
      <c r="BV95" s="88"/>
      <c r="BW95" s="88"/>
      <c r="BX95" s="88"/>
      <c r="CL95" s="88" t="s">
        <v>1</v>
      </c>
      <c r="CM95" s="88" t="s">
        <v>60</v>
      </c>
    </row>
    <row r="96" spans="1:91" s="87" customFormat="1" ht="16.5" customHeight="1">
      <c r="A96" s="77" t="s">
        <v>55</v>
      </c>
      <c r="B96" s="78"/>
      <c r="C96" s="79"/>
      <c r="D96" s="277" t="s">
        <v>61</v>
      </c>
      <c r="E96" s="277"/>
      <c r="F96" s="277"/>
      <c r="G96" s="277"/>
      <c r="H96" s="277"/>
      <c r="I96" s="80"/>
      <c r="J96" s="277" t="s">
        <v>62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8">
        <f>+'01 - Architektonické stav...'!J30</f>
        <v>0</v>
      </c>
      <c r="AH96" s="279"/>
      <c r="AI96" s="279"/>
      <c r="AJ96" s="279"/>
      <c r="AK96" s="279"/>
      <c r="AL96" s="279"/>
      <c r="AM96" s="279"/>
      <c r="AN96" s="278">
        <f>+'01 - Architektonické stav...'!J39</f>
        <v>0</v>
      </c>
      <c r="AO96" s="279"/>
      <c r="AP96" s="279"/>
      <c r="AQ96" s="81" t="s">
        <v>58</v>
      </c>
      <c r="AR96" s="82"/>
      <c r="AS96" s="89"/>
      <c r="AT96" s="90"/>
      <c r="AU96" s="91"/>
      <c r="AV96" s="90"/>
      <c r="AW96" s="90"/>
      <c r="AX96" s="90"/>
      <c r="AY96" s="90"/>
      <c r="AZ96" s="90"/>
      <c r="BA96" s="90"/>
      <c r="BB96" s="90"/>
      <c r="BC96" s="90"/>
      <c r="BD96" s="92"/>
      <c r="BT96" s="88"/>
      <c r="BV96" s="88"/>
      <c r="BW96" s="88"/>
      <c r="BX96" s="88"/>
      <c r="CL96" s="88" t="s">
        <v>1</v>
      </c>
      <c r="CM96" s="88" t="s">
        <v>60</v>
      </c>
    </row>
    <row r="97" spans="1:57" s="21" customFormat="1" ht="30" customHeight="1">
      <c r="A97" s="15"/>
      <c r="B97" s="16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20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</row>
    <row r="98" spans="1:57" s="21" customFormat="1" ht="7" customHeight="1">
      <c r="A98" s="15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0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</row>
  </sheetData>
  <mergeCells count="44">
    <mergeCell ref="D96:H96"/>
    <mergeCell ref="J96:AF96"/>
    <mergeCell ref="AG96:AM96"/>
    <mergeCell ref="AN96:AP96"/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E2"/>
    <mergeCell ref="K5:AO5"/>
    <mergeCell ref="K6:AO6"/>
    <mergeCell ref="E23:AN23"/>
    <mergeCell ref="AK26:AO26"/>
  </mergeCells>
  <hyperlinks>
    <hyperlink ref="A95" location="'00 - Vedlejší rozpočtové ...'!C2" display="/"/>
    <hyperlink ref="A96" location="'01 - Architektonické stav...'!C2" display="/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37"/>
  <sheetViews>
    <sheetView showGridLines="0" workbookViewId="0"/>
  </sheetViews>
  <sheetFormatPr defaultRowHeight="14.5"/>
  <cols>
    <col min="1" max="1" width="6.81640625" customWidth="1"/>
    <col min="2" max="2" width="1" customWidth="1"/>
    <col min="3" max="3" width="3.36328125" customWidth="1"/>
    <col min="4" max="4" width="3.54296875" customWidth="1"/>
    <col min="5" max="5" width="14" customWidth="1"/>
    <col min="6" max="6" width="41.54296875" customWidth="1"/>
    <col min="7" max="7" width="6.08984375" customWidth="1"/>
    <col min="8" max="8" width="11.453125" customWidth="1"/>
    <col min="9" max="9" width="12.90625" customWidth="1"/>
    <col min="10" max="10" width="18.26953125" customWidth="1"/>
    <col min="11" max="11" width="18.26953125" hidden="1" customWidth="1"/>
    <col min="12" max="12" width="5.6328125" customWidth="1"/>
    <col min="13" max="13" width="8.81640625" hidden="1" customWidth="1"/>
    <col min="14" max="14" width="8.7265625" hidden="1" customWidth="1"/>
    <col min="15" max="20" width="11.54296875" hidden="1" customWidth="1"/>
    <col min="21" max="21" width="13.36328125" hidden="1" customWidth="1"/>
    <col min="22" max="22" width="10.08984375" customWidth="1"/>
    <col min="23" max="23" width="13.36328125" customWidth="1"/>
    <col min="24" max="24" width="10.08984375" customWidth="1"/>
    <col min="25" max="25" width="12.26953125" customWidth="1"/>
    <col min="26" max="26" width="9" customWidth="1"/>
    <col min="27" max="27" width="12.26953125" customWidth="1"/>
    <col min="28" max="28" width="13.36328125" customWidth="1"/>
    <col min="29" max="29" width="9" customWidth="1"/>
    <col min="30" max="30" width="12.26953125" customWidth="1"/>
    <col min="31" max="31" width="13.36328125" customWidth="1"/>
    <col min="43" max="43" width="4.08984375" customWidth="1"/>
    <col min="44" max="65" width="8.7265625" hidden="1" customWidth="1"/>
  </cols>
  <sheetData>
    <row r="1" spans="1:46">
      <c r="A1" s="7"/>
    </row>
    <row r="2" spans="1:46" ht="37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2"/>
    </row>
    <row r="3" spans="1:46" ht="7" customHeight="1">
      <c r="B3" s="93"/>
      <c r="C3" s="94"/>
      <c r="D3" s="94"/>
      <c r="E3" s="94"/>
      <c r="F3" s="94"/>
      <c r="G3" s="94"/>
      <c r="H3" s="94"/>
      <c r="I3" s="94"/>
      <c r="J3" s="94"/>
      <c r="K3" s="94"/>
      <c r="L3" s="5"/>
      <c r="AT3" s="2"/>
    </row>
    <row r="4" spans="1:46" ht="25" customHeight="1">
      <c r="B4" s="5"/>
      <c r="D4" s="95" t="s">
        <v>63</v>
      </c>
      <c r="L4" s="5"/>
      <c r="M4" s="96"/>
      <c r="AT4" s="2"/>
    </row>
    <row r="5" spans="1:46" ht="7" customHeight="1">
      <c r="B5" s="5"/>
      <c r="L5" s="5"/>
    </row>
    <row r="6" spans="1:46" ht="12" customHeight="1">
      <c r="B6" s="5"/>
      <c r="D6" s="97" t="s">
        <v>13</v>
      </c>
      <c r="L6" s="5"/>
    </row>
    <row r="7" spans="1:46" ht="16.5" customHeight="1">
      <c r="B7" s="5"/>
      <c r="E7" s="285" t="s">
        <v>14</v>
      </c>
      <c r="F7" s="286"/>
      <c r="G7" s="286"/>
      <c r="H7" s="286"/>
      <c r="L7" s="5"/>
    </row>
    <row r="8" spans="1:46" s="21" customFormat="1" ht="12" customHeight="1">
      <c r="A8" s="15"/>
      <c r="B8" s="20"/>
      <c r="C8" s="15"/>
      <c r="D8" s="97" t="s">
        <v>64</v>
      </c>
      <c r="E8" s="15"/>
      <c r="F8" s="15"/>
      <c r="G8" s="15"/>
      <c r="H8" s="15"/>
      <c r="I8" s="15"/>
      <c r="J8" s="15"/>
      <c r="K8" s="15"/>
      <c r="L8" s="34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>
      <c r="A9" s="15"/>
      <c r="B9" s="20"/>
      <c r="C9" s="15"/>
      <c r="D9" s="15"/>
      <c r="E9" s="287" t="s">
        <v>65</v>
      </c>
      <c r="F9" s="288"/>
      <c r="G9" s="288"/>
      <c r="H9" s="288"/>
      <c r="I9" s="15"/>
      <c r="J9" s="15"/>
      <c r="K9" s="15"/>
      <c r="L9" s="34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34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>
      <c r="A11" s="15"/>
      <c r="B11" s="20"/>
      <c r="C11" s="15"/>
      <c r="D11" s="97" t="s">
        <v>15</v>
      </c>
      <c r="E11" s="15"/>
      <c r="F11" s="98" t="s">
        <v>1</v>
      </c>
      <c r="G11" s="15"/>
      <c r="H11" s="15"/>
      <c r="I11" s="97" t="s">
        <v>16</v>
      </c>
      <c r="J11" s="98" t="s">
        <v>1</v>
      </c>
      <c r="K11" s="15"/>
      <c r="L11" s="34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>
      <c r="A12" s="15"/>
      <c r="B12" s="20"/>
      <c r="C12" s="15"/>
      <c r="D12" s="97" t="s">
        <v>17</v>
      </c>
      <c r="E12" s="15"/>
      <c r="F12" s="98" t="s">
        <v>18</v>
      </c>
      <c r="G12" s="15"/>
      <c r="H12" s="15"/>
      <c r="I12" s="97" t="s">
        <v>19</v>
      </c>
      <c r="J12" s="99">
        <f>+'Rekapitulace stavby'!AN8</f>
        <v>45243</v>
      </c>
      <c r="K12" s="15"/>
      <c r="L12" s="34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75" customHeight="1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34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>
      <c r="A14" s="15"/>
      <c r="B14" s="20"/>
      <c r="C14" s="15"/>
      <c r="D14" s="97" t="s">
        <v>20</v>
      </c>
      <c r="E14" s="15"/>
      <c r="F14" s="15"/>
      <c r="G14" s="15"/>
      <c r="H14" s="15"/>
      <c r="I14" s="97" t="s">
        <v>21</v>
      </c>
      <c r="J14" s="98"/>
      <c r="K14" s="15"/>
      <c r="L14" s="34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>
      <c r="A15" s="15"/>
      <c r="B15" s="20"/>
      <c r="C15" s="15"/>
      <c r="D15" s="15"/>
      <c r="E15" s="98" t="s">
        <v>18</v>
      </c>
      <c r="F15" s="15"/>
      <c r="G15" s="15"/>
      <c r="H15" s="15"/>
      <c r="I15" s="97" t="s">
        <v>22</v>
      </c>
      <c r="J15" s="98"/>
      <c r="K15" s="15"/>
      <c r="L15" s="34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7" customHeight="1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34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>
      <c r="A17" s="15"/>
      <c r="B17" s="20"/>
      <c r="C17" s="15"/>
      <c r="D17" s="97" t="s">
        <v>23</v>
      </c>
      <c r="E17" s="15"/>
      <c r="F17" s="15"/>
      <c r="G17" s="15"/>
      <c r="H17" s="15"/>
      <c r="I17" s="97" t="s">
        <v>21</v>
      </c>
      <c r="J17" s="98"/>
      <c r="K17" s="15"/>
      <c r="L17" s="34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>
      <c r="A18" s="15"/>
      <c r="B18" s="20"/>
      <c r="C18" s="15"/>
      <c r="D18" s="15"/>
      <c r="E18" s="289" t="s">
        <v>18</v>
      </c>
      <c r="F18" s="289"/>
      <c r="G18" s="289"/>
      <c r="H18" s="289"/>
      <c r="I18" s="97" t="s">
        <v>22</v>
      </c>
      <c r="J18" s="98"/>
      <c r="K18" s="15"/>
      <c r="L18" s="34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7" customHeight="1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34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>
      <c r="A20" s="15"/>
      <c r="B20" s="20"/>
      <c r="C20" s="15"/>
      <c r="D20" s="97" t="s">
        <v>24</v>
      </c>
      <c r="E20" s="15"/>
      <c r="F20" s="15"/>
      <c r="G20" s="15"/>
      <c r="H20" s="15"/>
      <c r="I20" s="97" t="s">
        <v>21</v>
      </c>
      <c r="J20" s="98"/>
      <c r="K20" s="15"/>
      <c r="L20" s="34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>
      <c r="A21" s="15"/>
      <c r="B21" s="20"/>
      <c r="C21" s="15"/>
      <c r="D21" s="15"/>
      <c r="E21" s="98" t="s">
        <v>18</v>
      </c>
      <c r="F21" s="15"/>
      <c r="G21" s="15"/>
      <c r="H21" s="15"/>
      <c r="I21" s="97" t="s">
        <v>22</v>
      </c>
      <c r="J21" s="98"/>
      <c r="K21" s="15"/>
      <c r="L21" s="34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7" customHeight="1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34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>
      <c r="A23" s="15"/>
      <c r="B23" s="20"/>
      <c r="C23" s="15"/>
      <c r="D23" s="97" t="s">
        <v>26</v>
      </c>
      <c r="E23" s="15"/>
      <c r="F23" s="15"/>
      <c r="G23" s="15"/>
      <c r="H23" s="15"/>
      <c r="I23" s="97" t="s">
        <v>21</v>
      </c>
      <c r="J23" s="98"/>
      <c r="K23" s="15"/>
      <c r="L23" s="34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>
      <c r="A24" s="15"/>
      <c r="B24" s="20"/>
      <c r="C24" s="15"/>
      <c r="D24" s="15"/>
      <c r="E24" s="98" t="s">
        <v>18</v>
      </c>
      <c r="F24" s="15"/>
      <c r="G24" s="15"/>
      <c r="H24" s="15"/>
      <c r="I24" s="97" t="s">
        <v>22</v>
      </c>
      <c r="J24" s="98"/>
      <c r="K24" s="15"/>
      <c r="L24" s="34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7" customHeight="1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34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>
      <c r="A26" s="15"/>
      <c r="B26" s="20"/>
      <c r="C26" s="15"/>
      <c r="D26" s="97" t="s">
        <v>27</v>
      </c>
      <c r="E26" s="15"/>
      <c r="F26" s="15"/>
      <c r="G26" s="15"/>
      <c r="H26" s="15"/>
      <c r="I26" s="15"/>
      <c r="J26" s="15"/>
      <c r="K26" s="15"/>
      <c r="L26" s="34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103" customFormat="1" ht="16.5" customHeight="1">
      <c r="A27" s="100"/>
      <c r="B27" s="101"/>
      <c r="C27" s="100"/>
      <c r="D27" s="100"/>
      <c r="E27" s="290" t="s">
        <v>1</v>
      </c>
      <c r="F27" s="290"/>
      <c r="G27" s="290"/>
      <c r="H27" s="29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1" customFormat="1" ht="7" customHeight="1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34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7" customHeight="1">
      <c r="A29" s="15"/>
      <c r="B29" s="20"/>
      <c r="C29" s="15"/>
      <c r="D29" s="104"/>
      <c r="E29" s="104"/>
      <c r="F29" s="104"/>
      <c r="G29" s="104"/>
      <c r="H29" s="104"/>
      <c r="I29" s="104"/>
      <c r="J29" s="104"/>
      <c r="K29" s="104"/>
      <c r="L29" s="34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4" customHeight="1">
      <c r="A30" s="15"/>
      <c r="B30" s="20"/>
      <c r="C30" s="15"/>
      <c r="D30" s="105" t="s">
        <v>28</v>
      </c>
      <c r="E30" s="15"/>
      <c r="F30" s="15"/>
      <c r="G30" s="15"/>
      <c r="H30" s="15"/>
      <c r="I30" s="15"/>
      <c r="J30" s="106">
        <f>ROUND(J123, 2)</f>
        <v>0</v>
      </c>
      <c r="K30" s="15"/>
      <c r="L30" s="34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7" customHeight="1">
      <c r="A31" s="15"/>
      <c r="B31" s="20"/>
      <c r="C31" s="15"/>
      <c r="D31" s="104"/>
      <c r="E31" s="104"/>
      <c r="F31" s="104"/>
      <c r="G31" s="104"/>
      <c r="H31" s="104"/>
      <c r="I31" s="104"/>
      <c r="J31" s="104"/>
      <c r="K31" s="104"/>
      <c r="L31" s="34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" customHeight="1">
      <c r="A32" s="15"/>
      <c r="B32" s="20"/>
      <c r="C32" s="15"/>
      <c r="D32" s="15"/>
      <c r="E32" s="15"/>
      <c r="F32" s="107" t="s">
        <v>30</v>
      </c>
      <c r="G32" s="15"/>
      <c r="H32" s="15"/>
      <c r="I32" s="107" t="s">
        <v>29</v>
      </c>
      <c r="J32" s="107" t="s">
        <v>31</v>
      </c>
      <c r="K32" s="15"/>
      <c r="L32" s="34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" customHeight="1">
      <c r="A33" s="15"/>
      <c r="B33" s="20"/>
      <c r="C33" s="15"/>
      <c r="D33" s="108" t="s">
        <v>32</v>
      </c>
      <c r="E33" s="97" t="s">
        <v>33</v>
      </c>
      <c r="F33" s="109"/>
      <c r="G33" s="15"/>
      <c r="H33" s="15"/>
      <c r="I33" s="110">
        <v>0.21</v>
      </c>
      <c r="J33" s="109">
        <f>ROUND(F33*0.21,  2)</f>
        <v>0</v>
      </c>
      <c r="K33" s="15"/>
      <c r="L33" s="34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" customHeight="1">
      <c r="A34" s="15"/>
      <c r="B34" s="20"/>
      <c r="C34" s="15"/>
      <c r="D34" s="15"/>
      <c r="E34" s="97" t="s">
        <v>34</v>
      </c>
      <c r="F34" s="109">
        <f>+J30</f>
        <v>0</v>
      </c>
      <c r="G34" s="15"/>
      <c r="H34" s="15"/>
      <c r="I34" s="110">
        <v>0.15</v>
      </c>
      <c r="J34" s="109">
        <f>ROUND(F34*0.15,  2)</f>
        <v>0</v>
      </c>
      <c r="K34" s="15"/>
      <c r="L34" s="34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" hidden="1" customHeight="1">
      <c r="A35" s="15"/>
      <c r="B35" s="20"/>
      <c r="C35" s="15"/>
      <c r="D35" s="15"/>
      <c r="E35" s="97" t="s">
        <v>35</v>
      </c>
      <c r="F35" s="109">
        <f>ROUND((SUM(BG123:BG136)),  2)</f>
        <v>0</v>
      </c>
      <c r="G35" s="15"/>
      <c r="H35" s="15"/>
      <c r="I35" s="110">
        <v>0.21</v>
      </c>
      <c r="J35" s="109">
        <f>0</f>
        <v>0</v>
      </c>
      <c r="K35" s="15"/>
      <c r="L35" s="34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" hidden="1" customHeight="1">
      <c r="A36" s="15"/>
      <c r="B36" s="20"/>
      <c r="C36" s="15"/>
      <c r="D36" s="15"/>
      <c r="E36" s="97" t="s">
        <v>36</v>
      </c>
      <c r="F36" s="109">
        <f>ROUND((SUM(BH123:BH136)),  2)</f>
        <v>0</v>
      </c>
      <c r="G36" s="15"/>
      <c r="H36" s="15"/>
      <c r="I36" s="110">
        <v>0.15</v>
      </c>
      <c r="J36" s="109">
        <f>0</f>
        <v>0</v>
      </c>
      <c r="K36" s="15"/>
      <c r="L36" s="34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" hidden="1" customHeight="1">
      <c r="A37" s="15"/>
      <c r="B37" s="20"/>
      <c r="C37" s="15"/>
      <c r="D37" s="15"/>
      <c r="E37" s="97" t="s">
        <v>37</v>
      </c>
      <c r="F37" s="109">
        <f>ROUND((SUM(BI123:BI136)),  2)</f>
        <v>0</v>
      </c>
      <c r="G37" s="15"/>
      <c r="H37" s="15"/>
      <c r="I37" s="110">
        <v>0</v>
      </c>
      <c r="J37" s="109">
        <f>0</f>
        <v>0</v>
      </c>
      <c r="K37" s="15"/>
      <c r="L37" s="34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7" customHeight="1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34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4" customHeight="1">
      <c r="A39" s="15"/>
      <c r="B39" s="20"/>
      <c r="C39" s="111"/>
      <c r="D39" s="112" t="s">
        <v>38</v>
      </c>
      <c r="E39" s="113"/>
      <c r="F39" s="113"/>
      <c r="G39" s="114" t="s">
        <v>39</v>
      </c>
      <c r="H39" s="115" t="s">
        <v>40</v>
      </c>
      <c r="I39" s="113"/>
      <c r="J39" s="116">
        <f>SUM(J30:J37)</f>
        <v>0</v>
      </c>
      <c r="K39" s="117"/>
      <c r="L39" s="34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" customHeight="1">
      <c r="A40" s="15"/>
      <c r="B40" s="20"/>
      <c r="C40" s="15"/>
      <c r="D40" s="15"/>
      <c r="E40" s="15"/>
      <c r="F40" s="15"/>
      <c r="G40" s="15"/>
      <c r="H40" s="15"/>
      <c r="I40" s="15"/>
      <c r="J40" s="15"/>
      <c r="K40" s="15"/>
      <c r="L40" s="34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1:31" ht="14.4" customHeight="1">
      <c r="B41" s="5"/>
      <c r="L41" s="5"/>
    </row>
    <row r="42" spans="1:31" ht="14.4" customHeight="1">
      <c r="B42" s="5"/>
      <c r="L42" s="5"/>
    </row>
    <row r="43" spans="1:31" ht="14.4" customHeight="1">
      <c r="B43" s="5"/>
      <c r="L43" s="5"/>
    </row>
    <row r="44" spans="1:31" ht="14.4" customHeight="1">
      <c r="B44" s="5"/>
      <c r="L44" s="5"/>
    </row>
    <row r="45" spans="1:31" ht="14.4" customHeight="1">
      <c r="B45" s="5"/>
      <c r="L45" s="5"/>
    </row>
    <row r="46" spans="1:31" ht="14.4" customHeight="1">
      <c r="B46" s="5"/>
      <c r="L46" s="5"/>
    </row>
    <row r="47" spans="1:31" ht="14.4" customHeight="1">
      <c r="B47" s="5"/>
      <c r="L47" s="5"/>
    </row>
    <row r="48" spans="1:31" ht="14.4" customHeight="1">
      <c r="B48" s="5"/>
      <c r="L48" s="5"/>
    </row>
    <row r="49" spans="1:31" ht="14.4" customHeight="1">
      <c r="B49" s="5"/>
      <c r="L49" s="5"/>
    </row>
    <row r="50" spans="1:31" s="21" customFormat="1" ht="14.4" customHeight="1">
      <c r="B50" s="34"/>
      <c r="D50" s="118" t="s">
        <v>41</v>
      </c>
      <c r="E50" s="119"/>
      <c r="F50" s="119"/>
      <c r="G50" s="118" t="s">
        <v>42</v>
      </c>
      <c r="H50" s="119"/>
      <c r="I50" s="119"/>
      <c r="J50" s="119"/>
      <c r="K50" s="119"/>
      <c r="L50" s="34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21" customFormat="1">
      <c r="A61" s="15"/>
      <c r="B61" s="20"/>
      <c r="C61" s="15"/>
      <c r="D61" s="120" t="s">
        <v>43</v>
      </c>
      <c r="E61" s="121"/>
      <c r="F61" s="122" t="s">
        <v>44</v>
      </c>
      <c r="G61" s="120" t="s">
        <v>43</v>
      </c>
      <c r="H61" s="121"/>
      <c r="I61" s="121"/>
      <c r="J61" s="123" t="s">
        <v>44</v>
      </c>
      <c r="K61" s="121"/>
      <c r="L61" s="34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21" customFormat="1">
      <c r="A65" s="15"/>
      <c r="B65" s="20"/>
      <c r="C65" s="15"/>
      <c r="D65" s="118" t="s">
        <v>45</v>
      </c>
      <c r="E65" s="124"/>
      <c r="F65" s="124"/>
      <c r="G65" s="118" t="s">
        <v>46</v>
      </c>
      <c r="H65" s="124"/>
      <c r="I65" s="124"/>
      <c r="J65" s="124"/>
      <c r="K65" s="124"/>
      <c r="L65" s="34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21" customFormat="1">
      <c r="A76" s="15"/>
      <c r="B76" s="20"/>
      <c r="C76" s="15"/>
      <c r="D76" s="120" t="s">
        <v>43</v>
      </c>
      <c r="E76" s="121"/>
      <c r="F76" s="122" t="s">
        <v>44</v>
      </c>
      <c r="G76" s="120" t="s">
        <v>43</v>
      </c>
      <c r="H76" s="121"/>
      <c r="I76" s="121"/>
      <c r="J76" s="123" t="s">
        <v>44</v>
      </c>
      <c r="K76" s="121"/>
      <c r="L76" s="34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14.4" customHeight="1">
      <c r="A77" s="1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34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81" spans="1:47" s="21" customFormat="1" ht="7" customHeight="1">
      <c r="A81" s="1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34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1:47" s="21" customFormat="1" ht="25" customHeight="1">
      <c r="A82" s="15"/>
      <c r="B82" s="16"/>
      <c r="C82" s="8" t="s">
        <v>66</v>
      </c>
      <c r="D82" s="17"/>
      <c r="E82" s="17"/>
      <c r="F82" s="17"/>
      <c r="G82" s="17"/>
      <c r="H82" s="17"/>
      <c r="I82" s="17"/>
      <c r="J82" s="17"/>
      <c r="K82" s="17"/>
      <c r="L82" s="34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1:47" s="21" customFormat="1" ht="7" customHeight="1">
      <c r="A83" s="15"/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1:47" s="21" customFormat="1" ht="12" customHeight="1">
      <c r="A84" s="15"/>
      <c r="B84" s="16"/>
      <c r="C84" s="12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1:47" s="21" customFormat="1" ht="16.5" customHeight="1">
      <c r="A85" s="15"/>
      <c r="B85" s="16"/>
      <c r="C85" s="17"/>
      <c r="D85" s="17"/>
      <c r="E85" s="283" t="str">
        <f>E7</f>
        <v>Rekonstrukce Domova duchodcu Louny - fasáda</v>
      </c>
      <c r="F85" s="284"/>
      <c r="G85" s="284"/>
      <c r="H85" s="284"/>
      <c r="I85" s="17"/>
      <c r="J85" s="17"/>
      <c r="K85" s="17"/>
      <c r="L85" s="34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1:47" s="21" customFormat="1" ht="12" customHeight="1">
      <c r="A86" s="15"/>
      <c r="B86" s="16"/>
      <c r="C86" s="12" t="s">
        <v>64</v>
      </c>
      <c r="D86" s="17"/>
      <c r="E86" s="17"/>
      <c r="F86" s="17"/>
      <c r="G86" s="17"/>
      <c r="H86" s="17"/>
      <c r="I86" s="17"/>
      <c r="J86" s="17"/>
      <c r="K86" s="17"/>
      <c r="L86" s="34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1:47" s="21" customFormat="1" ht="16.5" customHeight="1">
      <c r="A87" s="15"/>
      <c r="B87" s="16"/>
      <c r="C87" s="17"/>
      <c r="D87" s="17"/>
      <c r="E87" s="257" t="str">
        <f>E9</f>
        <v>00 - Vedlejší rozpočtové náklady</v>
      </c>
      <c r="F87" s="282"/>
      <c r="G87" s="282"/>
      <c r="H87" s="282"/>
      <c r="I87" s="17"/>
      <c r="J87" s="17"/>
      <c r="K87" s="17"/>
      <c r="L87" s="34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1:47" s="21" customFormat="1" ht="7" customHeight="1">
      <c r="A88" s="15"/>
      <c r="B88" s="16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</row>
    <row r="89" spans="1:47" s="21" customFormat="1" ht="12" customHeight="1">
      <c r="A89" s="15"/>
      <c r="B89" s="16"/>
      <c r="C89" s="12" t="s">
        <v>17</v>
      </c>
      <c r="D89" s="17"/>
      <c r="E89" s="17"/>
      <c r="F89" s="13" t="str">
        <f>F12</f>
        <v xml:space="preserve"> </v>
      </c>
      <c r="G89" s="17"/>
      <c r="H89" s="17"/>
      <c r="I89" s="12" t="s">
        <v>19</v>
      </c>
      <c r="J89" s="129">
        <f>IF(J12="","",J12)</f>
        <v>45243</v>
      </c>
      <c r="K89" s="17"/>
      <c r="L89" s="34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</row>
    <row r="90" spans="1:47" s="21" customFormat="1" ht="7" customHeight="1">
      <c r="A90" s="15"/>
      <c r="B90" s="16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</row>
    <row r="91" spans="1:47" s="21" customFormat="1" ht="15.15" customHeight="1">
      <c r="A91" s="15"/>
      <c r="B91" s="16"/>
      <c r="C91" s="12" t="s">
        <v>20</v>
      </c>
      <c r="D91" s="17"/>
      <c r="E91" s="17"/>
      <c r="F91" s="13" t="str">
        <f>E15</f>
        <v xml:space="preserve"> </v>
      </c>
      <c r="G91" s="17"/>
      <c r="H91" s="17"/>
      <c r="I91" s="12" t="s">
        <v>24</v>
      </c>
      <c r="J91" s="130" t="str">
        <f>E21</f>
        <v xml:space="preserve"> </v>
      </c>
      <c r="K91" s="17"/>
      <c r="L91" s="34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</row>
    <row r="92" spans="1:47" s="21" customFormat="1" ht="15.15" customHeight="1">
      <c r="A92" s="15"/>
      <c r="B92" s="16"/>
      <c r="C92" s="12" t="s">
        <v>23</v>
      </c>
      <c r="D92" s="17"/>
      <c r="E92" s="17"/>
      <c r="F92" s="13" t="str">
        <f>IF(E18="","",E18)</f>
        <v xml:space="preserve"> </v>
      </c>
      <c r="G92" s="17"/>
      <c r="H92" s="17"/>
      <c r="I92" s="12" t="s">
        <v>26</v>
      </c>
      <c r="J92" s="130" t="str">
        <f>E24</f>
        <v xml:space="preserve"> </v>
      </c>
      <c r="K92" s="17"/>
      <c r="L92" s="34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</row>
    <row r="93" spans="1:47" s="21" customFormat="1" ht="10.25" customHeight="1">
      <c r="A93" s="15"/>
      <c r="B93" s="16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</row>
    <row r="94" spans="1:47" s="21" customFormat="1" ht="29.25" customHeight="1">
      <c r="A94" s="15"/>
      <c r="B94" s="16"/>
      <c r="C94" s="131" t="s">
        <v>67</v>
      </c>
      <c r="D94" s="132"/>
      <c r="E94" s="132"/>
      <c r="F94" s="132"/>
      <c r="G94" s="132"/>
      <c r="H94" s="132"/>
      <c r="I94" s="132"/>
      <c r="J94" s="133" t="s">
        <v>68</v>
      </c>
      <c r="K94" s="132"/>
      <c r="L94" s="34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</row>
    <row r="95" spans="1:47" s="21" customFormat="1" ht="10.25" customHeight="1">
      <c r="A95" s="15"/>
      <c r="B95" s="16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</row>
    <row r="96" spans="1:47" s="21" customFormat="1" ht="22.75" customHeight="1">
      <c r="A96" s="15"/>
      <c r="B96" s="16"/>
      <c r="C96" s="134" t="s">
        <v>69</v>
      </c>
      <c r="D96" s="17"/>
      <c r="E96" s="17"/>
      <c r="F96" s="17"/>
      <c r="G96" s="17"/>
      <c r="H96" s="17"/>
      <c r="I96" s="17"/>
      <c r="J96" s="135">
        <f>J123</f>
        <v>0</v>
      </c>
      <c r="K96" s="17"/>
      <c r="L96" s="34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U96" s="2"/>
    </row>
    <row r="97" spans="1:31" s="136" customFormat="1" ht="25" customHeight="1">
      <c r="B97" s="137"/>
      <c r="C97" s="138"/>
      <c r="D97" s="139" t="s">
        <v>70</v>
      </c>
      <c r="E97" s="140"/>
      <c r="F97" s="140"/>
      <c r="G97" s="140"/>
      <c r="H97" s="140"/>
      <c r="I97" s="140"/>
      <c r="J97" s="141">
        <f>J124</f>
        <v>0</v>
      </c>
      <c r="K97" s="138"/>
      <c r="L97" s="142"/>
    </row>
    <row r="98" spans="1:31" s="143" customFormat="1" ht="19.899999999999999" customHeight="1">
      <c r="B98" s="144"/>
      <c r="C98" s="145"/>
      <c r="D98" s="146" t="s">
        <v>71</v>
      </c>
      <c r="E98" s="147"/>
      <c r="F98" s="147"/>
      <c r="G98" s="147"/>
      <c r="H98" s="147"/>
      <c r="I98" s="147"/>
      <c r="J98" s="148">
        <f>J125</f>
        <v>0</v>
      </c>
      <c r="K98" s="145"/>
      <c r="L98" s="149"/>
    </row>
    <row r="99" spans="1:31" s="143" customFormat="1" ht="19.899999999999999" customHeight="1">
      <c r="B99" s="144"/>
      <c r="C99" s="145"/>
      <c r="D99" s="146" t="s">
        <v>72</v>
      </c>
      <c r="E99" s="147"/>
      <c r="F99" s="147"/>
      <c r="G99" s="147"/>
      <c r="H99" s="147"/>
      <c r="I99" s="147"/>
      <c r="J99" s="148">
        <f>J127</f>
        <v>0</v>
      </c>
      <c r="K99" s="145"/>
      <c r="L99" s="149"/>
    </row>
    <row r="100" spans="1:31" s="143" customFormat="1" ht="19.899999999999999" customHeight="1">
      <c r="B100" s="144"/>
      <c r="C100" s="145"/>
      <c r="D100" s="146" t="s">
        <v>73</v>
      </c>
      <c r="E100" s="147"/>
      <c r="F100" s="147"/>
      <c r="G100" s="147"/>
      <c r="H100" s="147"/>
      <c r="I100" s="147"/>
      <c r="J100" s="148">
        <f>J129</f>
        <v>0</v>
      </c>
      <c r="K100" s="145"/>
      <c r="L100" s="149"/>
    </row>
    <row r="101" spans="1:31" s="143" customFormat="1" ht="19.899999999999999" customHeight="1">
      <c r="B101" s="144"/>
      <c r="C101" s="145"/>
      <c r="D101" s="146" t="s">
        <v>74</v>
      </c>
      <c r="E101" s="147"/>
      <c r="F101" s="147"/>
      <c r="G101" s="147"/>
      <c r="H101" s="147"/>
      <c r="I101" s="147"/>
      <c r="J101" s="148">
        <f>J131</f>
        <v>0</v>
      </c>
      <c r="K101" s="145"/>
      <c r="L101" s="149"/>
    </row>
    <row r="102" spans="1:31" s="143" customFormat="1" ht="19.899999999999999" customHeight="1">
      <c r="B102" s="144"/>
      <c r="C102" s="145"/>
      <c r="D102" s="146" t="s">
        <v>75</v>
      </c>
      <c r="E102" s="147"/>
      <c r="F102" s="147"/>
      <c r="G102" s="147"/>
      <c r="H102" s="147"/>
      <c r="I102" s="147"/>
      <c r="J102" s="148">
        <f>J133</f>
        <v>0</v>
      </c>
      <c r="K102" s="145"/>
      <c r="L102" s="149"/>
    </row>
    <row r="103" spans="1:31" s="143" customFormat="1" ht="19.899999999999999" customHeight="1">
      <c r="B103" s="144"/>
      <c r="C103" s="145"/>
      <c r="D103" s="146" t="s">
        <v>76</v>
      </c>
      <c r="E103" s="147"/>
      <c r="F103" s="147"/>
      <c r="G103" s="147"/>
      <c r="H103" s="147"/>
      <c r="I103" s="147"/>
      <c r="J103" s="148">
        <f>J135</f>
        <v>0</v>
      </c>
      <c r="K103" s="145"/>
      <c r="L103" s="149"/>
    </row>
    <row r="104" spans="1:31" s="21" customFormat="1" ht="21.75" customHeight="1">
      <c r="A104" s="15"/>
      <c r="B104" s="16"/>
      <c r="C104" s="17"/>
      <c r="D104" s="17"/>
      <c r="E104" s="17"/>
      <c r="F104" s="17"/>
      <c r="G104" s="17"/>
      <c r="H104" s="17"/>
      <c r="I104" s="17"/>
      <c r="J104" s="17"/>
      <c r="K104" s="17"/>
      <c r="L104" s="34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1:31" s="21" customFormat="1" ht="7" customHeight="1">
      <c r="A105" s="15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4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9" spans="1:31" s="21" customFormat="1" ht="7" customHeight="1">
      <c r="A109" s="15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34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1:31" s="21" customFormat="1" ht="25" customHeight="1">
      <c r="A110" s="15"/>
      <c r="B110" s="16"/>
      <c r="C110" s="8" t="s">
        <v>77</v>
      </c>
      <c r="D110" s="17"/>
      <c r="E110" s="17"/>
      <c r="F110" s="17"/>
      <c r="G110" s="17"/>
      <c r="H110" s="17"/>
      <c r="I110" s="17"/>
      <c r="J110" s="17"/>
      <c r="K110" s="17"/>
      <c r="L110" s="34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1:31" s="21" customFormat="1" ht="7" customHeight="1">
      <c r="A111" s="15"/>
      <c r="B111" s="16"/>
      <c r="C111" s="17"/>
      <c r="D111" s="17"/>
      <c r="E111" s="17"/>
      <c r="F111" s="17"/>
      <c r="G111" s="17"/>
      <c r="H111" s="17"/>
      <c r="I111" s="17"/>
      <c r="J111" s="17"/>
      <c r="K111" s="17"/>
      <c r="L111" s="34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1:31" s="21" customFormat="1" ht="12" customHeight="1">
      <c r="A112" s="15"/>
      <c r="B112" s="16"/>
      <c r="C112" s="12" t="s">
        <v>13</v>
      </c>
      <c r="D112" s="17"/>
      <c r="E112" s="17"/>
      <c r="F112" s="17"/>
      <c r="G112" s="17"/>
      <c r="H112" s="17"/>
      <c r="I112" s="17"/>
      <c r="J112" s="17"/>
      <c r="K112" s="17"/>
      <c r="L112" s="34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1:65" s="21" customFormat="1" ht="16.5" customHeight="1">
      <c r="A113" s="15"/>
      <c r="B113" s="16"/>
      <c r="C113" s="17"/>
      <c r="D113" s="17"/>
      <c r="E113" s="283" t="str">
        <f>E7</f>
        <v>Rekonstrukce Domova duchodcu Louny - fasáda</v>
      </c>
      <c r="F113" s="284"/>
      <c r="G113" s="284"/>
      <c r="H113" s="284"/>
      <c r="I113" s="17"/>
      <c r="J113" s="17"/>
      <c r="K113" s="17"/>
      <c r="L113" s="34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1:65" s="21" customFormat="1" ht="12" customHeight="1">
      <c r="A114" s="15"/>
      <c r="B114" s="16"/>
      <c r="C114" s="12" t="s">
        <v>64</v>
      </c>
      <c r="D114" s="17"/>
      <c r="E114" s="17"/>
      <c r="F114" s="17"/>
      <c r="G114" s="17"/>
      <c r="H114" s="17"/>
      <c r="I114" s="17"/>
      <c r="J114" s="17"/>
      <c r="K114" s="17"/>
      <c r="L114" s="34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1:65" s="21" customFormat="1" ht="16.5" customHeight="1">
      <c r="A115" s="15"/>
      <c r="B115" s="16"/>
      <c r="C115" s="17"/>
      <c r="D115" s="17"/>
      <c r="E115" s="257" t="str">
        <f>E9</f>
        <v>00 - Vedlejší rozpočtové náklady</v>
      </c>
      <c r="F115" s="282"/>
      <c r="G115" s="282"/>
      <c r="H115" s="282"/>
      <c r="I115" s="17"/>
      <c r="J115" s="17"/>
      <c r="K115" s="17"/>
      <c r="L115" s="34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1:65" s="21" customFormat="1" ht="7" customHeight="1">
      <c r="A116" s="15"/>
      <c r="B116" s="16"/>
      <c r="C116" s="17"/>
      <c r="D116" s="17"/>
      <c r="E116" s="17"/>
      <c r="F116" s="17"/>
      <c r="G116" s="17"/>
      <c r="H116" s="17"/>
      <c r="I116" s="17"/>
      <c r="J116" s="17"/>
      <c r="K116" s="17"/>
      <c r="L116" s="34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1:65" s="21" customFormat="1" ht="12" customHeight="1">
      <c r="A117" s="15"/>
      <c r="B117" s="16"/>
      <c r="C117" s="12" t="s">
        <v>17</v>
      </c>
      <c r="D117" s="17"/>
      <c r="E117" s="17"/>
      <c r="F117" s="13" t="str">
        <f>F12</f>
        <v xml:space="preserve"> </v>
      </c>
      <c r="G117" s="17"/>
      <c r="H117" s="17"/>
      <c r="I117" s="12" t="s">
        <v>19</v>
      </c>
      <c r="J117" s="129">
        <f>+J12</f>
        <v>45243</v>
      </c>
      <c r="K117" s="17"/>
      <c r="L117" s="34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1:65" s="21" customFormat="1" ht="7" customHeight="1">
      <c r="A118" s="15"/>
      <c r="B118" s="16"/>
      <c r="C118" s="17"/>
      <c r="D118" s="17"/>
      <c r="E118" s="17"/>
      <c r="F118" s="17"/>
      <c r="G118" s="17"/>
      <c r="H118" s="17"/>
      <c r="I118" s="17"/>
      <c r="J118" s="17"/>
      <c r="K118" s="17"/>
      <c r="L118" s="34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1:65" s="21" customFormat="1" ht="15.15" customHeight="1">
      <c r="A119" s="15"/>
      <c r="B119" s="16"/>
      <c r="C119" s="12" t="s">
        <v>20</v>
      </c>
      <c r="D119" s="17"/>
      <c r="E119" s="17"/>
      <c r="F119" s="13" t="str">
        <f>E15</f>
        <v xml:space="preserve"> </v>
      </c>
      <c r="G119" s="17"/>
      <c r="H119" s="17"/>
      <c r="I119" s="12" t="s">
        <v>24</v>
      </c>
      <c r="J119" s="130" t="str">
        <f>E21</f>
        <v xml:space="preserve"> </v>
      </c>
      <c r="K119" s="17"/>
      <c r="L119" s="34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1:65" s="21" customFormat="1" ht="15.15" customHeight="1">
      <c r="A120" s="15"/>
      <c r="B120" s="16"/>
      <c r="C120" s="12" t="s">
        <v>23</v>
      </c>
      <c r="D120" s="17"/>
      <c r="E120" s="17"/>
      <c r="F120" s="13" t="str">
        <f>IF(E18="","",E18)</f>
        <v xml:space="preserve"> </v>
      </c>
      <c r="G120" s="17"/>
      <c r="H120" s="17"/>
      <c r="I120" s="12" t="s">
        <v>26</v>
      </c>
      <c r="J120" s="130" t="str">
        <f>E24</f>
        <v xml:space="preserve"> </v>
      </c>
      <c r="K120" s="17"/>
      <c r="L120" s="34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1:65" s="21" customFormat="1" ht="10.25" customHeight="1">
      <c r="A121" s="15"/>
      <c r="B121" s="16"/>
      <c r="C121" s="17"/>
      <c r="D121" s="17"/>
      <c r="E121" s="17"/>
      <c r="F121" s="17"/>
      <c r="G121" s="17"/>
      <c r="H121" s="17"/>
      <c r="I121" s="17"/>
      <c r="J121" s="17"/>
      <c r="K121" s="17"/>
      <c r="L121" s="34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1:65" s="157" customFormat="1" ht="29.25" customHeight="1">
      <c r="A122" s="150"/>
      <c r="B122" s="151"/>
      <c r="C122" s="152" t="s">
        <v>78</v>
      </c>
      <c r="D122" s="153" t="s">
        <v>52</v>
      </c>
      <c r="E122" s="153" t="s">
        <v>48</v>
      </c>
      <c r="F122" s="153" t="s">
        <v>49</v>
      </c>
      <c r="G122" s="153" t="s">
        <v>79</v>
      </c>
      <c r="H122" s="153" t="s">
        <v>80</v>
      </c>
      <c r="I122" s="153" t="s">
        <v>81</v>
      </c>
      <c r="J122" s="154" t="s">
        <v>68</v>
      </c>
      <c r="K122" s="155" t="s">
        <v>82</v>
      </c>
      <c r="L122" s="156"/>
      <c r="M122" s="59"/>
      <c r="N122" s="60"/>
      <c r="O122" s="60"/>
      <c r="P122" s="60"/>
      <c r="Q122" s="60"/>
      <c r="R122" s="60"/>
      <c r="S122" s="60"/>
      <c r="T122" s="61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</row>
    <row r="123" spans="1:65" s="21" customFormat="1" ht="22.75" customHeight="1">
      <c r="A123" s="15"/>
      <c r="B123" s="16"/>
      <c r="C123" s="67" t="s">
        <v>83</v>
      </c>
      <c r="D123" s="17"/>
      <c r="E123" s="17"/>
      <c r="F123" s="17"/>
      <c r="G123" s="17"/>
      <c r="H123" s="17"/>
      <c r="I123" s="17"/>
      <c r="J123" s="158">
        <f>+J124</f>
        <v>0</v>
      </c>
      <c r="K123" s="17"/>
      <c r="L123" s="20"/>
      <c r="M123" s="62"/>
      <c r="N123" s="159"/>
      <c r="O123" s="63"/>
      <c r="P123" s="160"/>
      <c r="Q123" s="63"/>
      <c r="R123" s="160"/>
      <c r="S123" s="63"/>
      <c r="T123" s="161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"/>
      <c r="AU123" s="2"/>
      <c r="BK123" s="162"/>
    </row>
    <row r="124" spans="1:65" s="163" customFormat="1" ht="25.9" customHeight="1">
      <c r="B124" s="164"/>
      <c r="C124" s="165"/>
      <c r="D124" s="166" t="s">
        <v>54</v>
      </c>
      <c r="E124" s="167" t="s">
        <v>84</v>
      </c>
      <c r="F124" s="167" t="s">
        <v>57</v>
      </c>
      <c r="G124" s="165"/>
      <c r="H124" s="165"/>
      <c r="I124" s="165"/>
      <c r="J124" s="168">
        <f>+J125+J127+J129+J131+J133+J135</f>
        <v>0</v>
      </c>
      <c r="K124" s="165"/>
      <c r="L124" s="169"/>
      <c r="M124" s="170"/>
      <c r="N124" s="171"/>
      <c r="O124" s="171"/>
      <c r="P124" s="172"/>
      <c r="Q124" s="171"/>
      <c r="R124" s="172"/>
      <c r="S124" s="171"/>
      <c r="T124" s="173"/>
      <c r="AR124" s="174"/>
      <c r="AT124" s="175"/>
      <c r="AU124" s="175"/>
      <c r="AY124" s="174"/>
      <c r="BK124" s="176"/>
    </row>
    <row r="125" spans="1:65" s="163" customFormat="1" ht="22.75" customHeight="1">
      <c r="B125" s="164"/>
      <c r="C125" s="165"/>
      <c r="D125" s="166" t="s">
        <v>54</v>
      </c>
      <c r="E125" s="177" t="s">
        <v>86</v>
      </c>
      <c r="F125" s="177" t="s">
        <v>87</v>
      </c>
      <c r="G125" s="165"/>
      <c r="H125" s="165"/>
      <c r="I125" s="165"/>
      <c r="J125" s="178">
        <f>+J126</f>
        <v>0</v>
      </c>
      <c r="K125" s="165"/>
      <c r="L125" s="169"/>
      <c r="M125" s="170"/>
      <c r="N125" s="171"/>
      <c r="O125" s="171"/>
      <c r="P125" s="172"/>
      <c r="Q125" s="171"/>
      <c r="R125" s="172"/>
      <c r="S125" s="171"/>
      <c r="T125" s="173"/>
      <c r="AR125" s="174"/>
      <c r="AT125" s="175"/>
      <c r="AU125" s="175"/>
      <c r="AY125" s="174"/>
      <c r="BK125" s="176"/>
    </row>
    <row r="126" spans="1:65" s="21" customFormat="1" ht="16.5" customHeight="1">
      <c r="A126" s="15"/>
      <c r="B126" s="16"/>
      <c r="C126" s="179" t="s">
        <v>59</v>
      </c>
      <c r="D126" s="179" t="s">
        <v>88</v>
      </c>
      <c r="E126" s="180" t="s">
        <v>89</v>
      </c>
      <c r="F126" s="181" t="s">
        <v>87</v>
      </c>
      <c r="G126" s="182" t="s">
        <v>90</v>
      </c>
      <c r="H126" s="183">
        <v>1</v>
      </c>
      <c r="I126" s="184"/>
      <c r="J126" s="184">
        <f>ROUND(I126*H126,2)</f>
        <v>0</v>
      </c>
      <c r="K126" s="185"/>
      <c r="L126" s="20"/>
      <c r="M126" s="186"/>
      <c r="N126" s="187"/>
      <c r="O126" s="188"/>
      <c r="P126" s="188"/>
      <c r="Q126" s="188"/>
      <c r="R126" s="188"/>
      <c r="S126" s="188"/>
      <c r="T126" s="18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R126" s="190"/>
      <c r="AT126" s="190"/>
      <c r="AU126" s="190"/>
      <c r="AY126" s="2"/>
      <c r="BE126" s="191"/>
      <c r="BF126" s="191"/>
      <c r="BG126" s="191"/>
      <c r="BH126" s="191"/>
      <c r="BI126" s="191"/>
      <c r="BJ126" s="2"/>
      <c r="BK126" s="191"/>
      <c r="BL126" s="2"/>
      <c r="BM126" s="190"/>
    </row>
    <row r="127" spans="1:65" s="163" customFormat="1" ht="22.75" customHeight="1">
      <c r="B127" s="164"/>
      <c r="C127" s="165"/>
      <c r="D127" s="166" t="s">
        <v>54</v>
      </c>
      <c r="E127" s="177" t="s">
        <v>92</v>
      </c>
      <c r="F127" s="177" t="s">
        <v>93</v>
      </c>
      <c r="G127" s="165"/>
      <c r="H127" s="165"/>
      <c r="I127" s="165"/>
      <c r="J127" s="178">
        <f>+J128</f>
        <v>0</v>
      </c>
      <c r="K127" s="165"/>
      <c r="L127" s="169"/>
      <c r="M127" s="170"/>
      <c r="N127" s="171"/>
      <c r="O127" s="171"/>
      <c r="P127" s="172"/>
      <c r="Q127" s="171"/>
      <c r="R127" s="172"/>
      <c r="S127" s="171"/>
      <c r="T127" s="173"/>
      <c r="AR127" s="174"/>
      <c r="AT127" s="175"/>
      <c r="AU127" s="175"/>
      <c r="AY127" s="174"/>
      <c r="BK127" s="176"/>
    </row>
    <row r="128" spans="1:65" s="21" customFormat="1" ht="16.5" customHeight="1">
      <c r="A128" s="15"/>
      <c r="B128" s="16"/>
      <c r="C128" s="179" t="s">
        <v>60</v>
      </c>
      <c r="D128" s="179" t="s">
        <v>88</v>
      </c>
      <c r="E128" s="180" t="s">
        <v>94</v>
      </c>
      <c r="F128" s="181" t="s">
        <v>93</v>
      </c>
      <c r="G128" s="182" t="s">
        <v>90</v>
      </c>
      <c r="H128" s="183">
        <v>1</v>
      </c>
      <c r="I128" s="184"/>
      <c r="J128" s="184">
        <f>ROUND(I128*H128,2)</f>
        <v>0</v>
      </c>
      <c r="K128" s="185"/>
      <c r="L128" s="20"/>
      <c r="M128" s="186"/>
      <c r="N128" s="187"/>
      <c r="O128" s="188"/>
      <c r="P128" s="188"/>
      <c r="Q128" s="188"/>
      <c r="R128" s="188"/>
      <c r="S128" s="188"/>
      <c r="T128" s="18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R128" s="190"/>
      <c r="AT128" s="190"/>
      <c r="AU128" s="190"/>
      <c r="AY128" s="2"/>
      <c r="BE128" s="191"/>
      <c r="BF128" s="191"/>
      <c r="BG128" s="191"/>
      <c r="BH128" s="191"/>
      <c r="BI128" s="191"/>
      <c r="BJ128" s="2"/>
      <c r="BK128" s="191"/>
      <c r="BL128" s="2"/>
      <c r="BM128" s="190"/>
    </row>
    <row r="129" spans="1:65" s="163" customFormat="1" ht="22.75" customHeight="1">
      <c r="B129" s="164"/>
      <c r="C129" s="165"/>
      <c r="D129" s="166" t="s">
        <v>54</v>
      </c>
      <c r="E129" s="177" t="s">
        <v>95</v>
      </c>
      <c r="F129" s="177" t="s">
        <v>96</v>
      </c>
      <c r="G129" s="165"/>
      <c r="H129" s="165"/>
      <c r="I129" s="165"/>
      <c r="J129" s="178">
        <f>+J130</f>
        <v>0</v>
      </c>
      <c r="K129" s="165"/>
      <c r="L129" s="169"/>
      <c r="M129" s="170"/>
      <c r="N129" s="171"/>
      <c r="O129" s="171"/>
      <c r="P129" s="172"/>
      <c r="Q129" s="171"/>
      <c r="R129" s="172"/>
      <c r="S129" s="171"/>
      <c r="T129" s="173"/>
      <c r="AR129" s="174"/>
      <c r="AT129" s="175"/>
      <c r="AU129" s="175"/>
      <c r="AY129" s="174"/>
      <c r="BK129" s="176"/>
    </row>
    <row r="130" spans="1:65" s="21" customFormat="1" ht="16.5" customHeight="1">
      <c r="A130" s="15"/>
      <c r="B130" s="16"/>
      <c r="C130" s="179" t="s">
        <v>97</v>
      </c>
      <c r="D130" s="179" t="s">
        <v>88</v>
      </c>
      <c r="E130" s="180" t="s">
        <v>98</v>
      </c>
      <c r="F130" s="181" t="s">
        <v>96</v>
      </c>
      <c r="G130" s="182" t="s">
        <v>90</v>
      </c>
      <c r="H130" s="183">
        <v>1</v>
      </c>
      <c r="I130" s="184"/>
      <c r="J130" s="184">
        <f>ROUND(I130*H130,2)</f>
        <v>0</v>
      </c>
      <c r="K130" s="185"/>
      <c r="L130" s="20"/>
      <c r="M130" s="186"/>
      <c r="N130" s="187"/>
      <c r="O130" s="188"/>
      <c r="P130" s="188"/>
      <c r="Q130" s="188"/>
      <c r="R130" s="188"/>
      <c r="S130" s="188"/>
      <c r="T130" s="18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R130" s="190"/>
      <c r="AT130" s="190"/>
      <c r="AU130" s="190"/>
      <c r="AY130" s="2"/>
      <c r="BE130" s="191"/>
      <c r="BF130" s="191"/>
      <c r="BG130" s="191"/>
      <c r="BH130" s="191"/>
      <c r="BI130" s="191"/>
      <c r="BJ130" s="2"/>
      <c r="BK130" s="191"/>
      <c r="BL130" s="2"/>
      <c r="BM130" s="190"/>
    </row>
    <row r="131" spans="1:65" s="163" customFormat="1" ht="22.75" customHeight="1">
      <c r="B131" s="164"/>
      <c r="C131" s="165"/>
      <c r="D131" s="166" t="s">
        <v>54</v>
      </c>
      <c r="E131" s="177" t="s">
        <v>100</v>
      </c>
      <c r="F131" s="177" t="s">
        <v>101</v>
      </c>
      <c r="G131" s="165"/>
      <c r="H131" s="165"/>
      <c r="I131" s="165"/>
      <c r="J131" s="178">
        <f>+J132</f>
        <v>0</v>
      </c>
      <c r="K131" s="165"/>
      <c r="L131" s="169"/>
      <c r="M131" s="170"/>
      <c r="N131" s="171"/>
      <c r="O131" s="171"/>
      <c r="P131" s="172"/>
      <c r="Q131" s="171"/>
      <c r="R131" s="172"/>
      <c r="S131" s="171"/>
      <c r="T131" s="173"/>
      <c r="AR131" s="174"/>
      <c r="AT131" s="175"/>
      <c r="AU131" s="175"/>
      <c r="AY131" s="174"/>
      <c r="BK131" s="176"/>
    </row>
    <row r="132" spans="1:65" s="21" customFormat="1" ht="16.5" customHeight="1">
      <c r="A132" s="15"/>
      <c r="B132" s="16"/>
      <c r="C132" s="179" t="s">
        <v>91</v>
      </c>
      <c r="D132" s="179" t="s">
        <v>88</v>
      </c>
      <c r="E132" s="180" t="s">
        <v>102</v>
      </c>
      <c r="F132" s="181" t="s">
        <v>101</v>
      </c>
      <c r="G132" s="182" t="s">
        <v>90</v>
      </c>
      <c r="H132" s="183">
        <v>1</v>
      </c>
      <c r="I132" s="184"/>
      <c r="J132" s="184">
        <f>ROUND(I132*H132,2)</f>
        <v>0</v>
      </c>
      <c r="K132" s="185"/>
      <c r="L132" s="20"/>
      <c r="M132" s="186"/>
      <c r="N132" s="187"/>
      <c r="O132" s="188"/>
      <c r="P132" s="188"/>
      <c r="Q132" s="188"/>
      <c r="R132" s="188"/>
      <c r="S132" s="188"/>
      <c r="T132" s="18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R132" s="190"/>
      <c r="AT132" s="190"/>
      <c r="AU132" s="190"/>
      <c r="AY132" s="2"/>
      <c r="BE132" s="191"/>
      <c r="BF132" s="191"/>
      <c r="BG132" s="191"/>
      <c r="BH132" s="191"/>
      <c r="BI132" s="191"/>
      <c r="BJ132" s="2"/>
      <c r="BK132" s="191"/>
      <c r="BL132" s="2"/>
      <c r="BM132" s="190"/>
    </row>
    <row r="133" spans="1:65" s="163" customFormat="1" ht="22.75" customHeight="1">
      <c r="B133" s="164"/>
      <c r="C133" s="165"/>
      <c r="D133" s="166" t="s">
        <v>54</v>
      </c>
      <c r="E133" s="177" t="s">
        <v>104</v>
      </c>
      <c r="F133" s="177" t="s">
        <v>105</v>
      </c>
      <c r="G133" s="165"/>
      <c r="H133" s="165"/>
      <c r="I133" s="165"/>
      <c r="J133" s="178">
        <f>+J134</f>
        <v>0</v>
      </c>
      <c r="K133" s="165"/>
      <c r="L133" s="169"/>
      <c r="M133" s="170"/>
      <c r="N133" s="171"/>
      <c r="O133" s="171"/>
      <c r="P133" s="172"/>
      <c r="Q133" s="171"/>
      <c r="R133" s="172"/>
      <c r="S133" s="171"/>
      <c r="T133" s="173"/>
      <c r="AR133" s="174"/>
      <c r="AT133" s="175"/>
      <c r="AU133" s="175"/>
      <c r="AY133" s="174"/>
      <c r="BK133" s="176"/>
    </row>
    <row r="134" spans="1:65" s="21" customFormat="1" ht="16.5" customHeight="1">
      <c r="A134" s="15"/>
      <c r="B134" s="16"/>
      <c r="C134" s="179" t="s">
        <v>85</v>
      </c>
      <c r="D134" s="179" t="s">
        <v>88</v>
      </c>
      <c r="E134" s="180" t="s">
        <v>106</v>
      </c>
      <c r="F134" s="181" t="s">
        <v>105</v>
      </c>
      <c r="G134" s="182" t="s">
        <v>90</v>
      </c>
      <c r="H134" s="183">
        <v>1</v>
      </c>
      <c r="I134" s="184"/>
      <c r="J134" s="184">
        <f>ROUND(I134*H134,2)</f>
        <v>0</v>
      </c>
      <c r="K134" s="185"/>
      <c r="L134" s="20"/>
      <c r="M134" s="186"/>
      <c r="N134" s="187"/>
      <c r="O134" s="188"/>
      <c r="P134" s="188"/>
      <c r="Q134" s="188"/>
      <c r="R134" s="188"/>
      <c r="S134" s="188"/>
      <c r="T134" s="18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R134" s="190"/>
      <c r="AT134" s="190"/>
      <c r="AU134" s="190"/>
      <c r="AY134" s="2"/>
      <c r="BE134" s="191"/>
      <c r="BF134" s="191"/>
      <c r="BG134" s="191"/>
      <c r="BH134" s="191"/>
      <c r="BI134" s="191"/>
      <c r="BJ134" s="2"/>
      <c r="BK134" s="191"/>
      <c r="BL134" s="2"/>
      <c r="BM134" s="190"/>
    </row>
    <row r="135" spans="1:65" s="163" customFormat="1" ht="22.75" customHeight="1">
      <c r="B135" s="164"/>
      <c r="C135" s="165"/>
      <c r="D135" s="166" t="s">
        <v>54</v>
      </c>
      <c r="E135" s="177" t="s">
        <v>108</v>
      </c>
      <c r="F135" s="177" t="s">
        <v>109</v>
      </c>
      <c r="G135" s="165"/>
      <c r="H135" s="165"/>
      <c r="I135" s="165"/>
      <c r="J135" s="178">
        <f>+J136</f>
        <v>0</v>
      </c>
      <c r="K135" s="165"/>
      <c r="L135" s="169"/>
      <c r="M135" s="170"/>
      <c r="N135" s="171"/>
      <c r="O135" s="171"/>
      <c r="P135" s="172"/>
      <c r="Q135" s="171"/>
      <c r="R135" s="172"/>
      <c r="S135" s="171"/>
      <c r="T135" s="173"/>
      <c r="AR135" s="174"/>
      <c r="AT135" s="175"/>
      <c r="AU135" s="175"/>
      <c r="AY135" s="174"/>
      <c r="BK135" s="176"/>
    </row>
    <row r="136" spans="1:65" s="21" customFormat="1" ht="16.5" customHeight="1">
      <c r="A136" s="15"/>
      <c r="B136" s="16"/>
      <c r="C136" s="179" t="s">
        <v>99</v>
      </c>
      <c r="D136" s="179" t="s">
        <v>88</v>
      </c>
      <c r="E136" s="180" t="s">
        <v>110</v>
      </c>
      <c r="F136" s="181" t="s">
        <v>109</v>
      </c>
      <c r="G136" s="182" t="s">
        <v>90</v>
      </c>
      <c r="H136" s="183">
        <v>1</v>
      </c>
      <c r="I136" s="184"/>
      <c r="J136" s="184">
        <f>ROUND(I136*H136,2)</f>
        <v>0</v>
      </c>
      <c r="K136" s="185"/>
      <c r="L136" s="20"/>
      <c r="M136" s="192"/>
      <c r="N136" s="193"/>
      <c r="O136" s="194"/>
      <c r="P136" s="194"/>
      <c r="Q136" s="194"/>
      <c r="R136" s="194"/>
      <c r="S136" s="194"/>
      <c r="T136" s="19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R136" s="190"/>
      <c r="AT136" s="190"/>
      <c r="AU136" s="190"/>
      <c r="AY136" s="2"/>
      <c r="BE136" s="191"/>
      <c r="BF136" s="191"/>
      <c r="BG136" s="191"/>
      <c r="BH136" s="191"/>
      <c r="BI136" s="191"/>
      <c r="BJ136" s="2"/>
      <c r="BK136" s="191"/>
      <c r="BL136" s="2"/>
      <c r="BM136" s="190"/>
    </row>
    <row r="137" spans="1:65" s="21" customFormat="1" ht="7" customHeight="1">
      <c r="A137" s="15"/>
      <c r="B137" s="37"/>
      <c r="C137" s="38"/>
      <c r="D137" s="38"/>
      <c r="E137" s="38"/>
      <c r="F137" s="38"/>
      <c r="G137" s="38"/>
      <c r="H137" s="38"/>
      <c r="I137" s="38"/>
      <c r="J137" s="38"/>
      <c r="K137" s="38"/>
      <c r="L137" s="20"/>
      <c r="M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</sheetData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16"/>
  <sheetViews>
    <sheetView showGridLines="0" zoomScale="130" zoomScaleNormal="130" workbookViewId="0"/>
  </sheetViews>
  <sheetFormatPr defaultRowHeight="14.5"/>
  <cols>
    <col min="1" max="1" width="6.81640625" customWidth="1"/>
    <col min="2" max="2" width="1" customWidth="1"/>
    <col min="3" max="3" width="3.36328125" customWidth="1"/>
    <col min="4" max="4" width="3.54296875" customWidth="1"/>
    <col min="5" max="5" width="14" customWidth="1"/>
    <col min="6" max="6" width="41.54296875" customWidth="1"/>
    <col min="7" max="7" width="6.08984375" customWidth="1"/>
    <col min="8" max="8" width="11.453125" customWidth="1"/>
    <col min="9" max="9" width="12.90625" customWidth="1"/>
    <col min="10" max="10" width="18.08984375" customWidth="1"/>
    <col min="11" max="11" width="6.54296875" hidden="1" customWidth="1"/>
    <col min="12" max="12" width="24.6328125" customWidth="1"/>
    <col min="13" max="13" width="9.36328125" customWidth="1"/>
    <col min="14" max="14" width="8.6328125" customWidth="1"/>
    <col min="15" max="15" width="7.36328125" customWidth="1"/>
    <col min="16" max="16" width="7.08984375" customWidth="1"/>
    <col min="17" max="17" width="6.54296875" customWidth="1"/>
    <col min="18" max="18" width="6.90625" customWidth="1"/>
    <col min="19" max="19" width="8.453125" customWidth="1"/>
    <col min="20" max="20" width="7.7265625" customWidth="1"/>
    <col min="21" max="21" width="15.453125" customWidth="1"/>
    <col min="22" max="22" width="10.08984375" customWidth="1"/>
    <col min="23" max="23" width="13.36328125" customWidth="1"/>
    <col min="24" max="24" width="10.08984375" customWidth="1"/>
    <col min="25" max="25" width="12.26953125" customWidth="1"/>
    <col min="26" max="26" width="9" customWidth="1"/>
    <col min="27" max="27" width="12.26953125" customWidth="1"/>
    <col min="28" max="28" width="13.36328125" customWidth="1"/>
    <col min="29" max="29" width="9" customWidth="1"/>
    <col min="30" max="30" width="12.26953125" customWidth="1"/>
    <col min="31" max="31" width="13.36328125" customWidth="1"/>
    <col min="42" max="42" width="22.7265625" customWidth="1"/>
    <col min="43" max="47" width="8.7265625" hidden="1" customWidth="1"/>
    <col min="48" max="48" width="20" customWidth="1"/>
    <col min="49" max="49" width="20.7265625" customWidth="1"/>
    <col min="50" max="50" width="14.08984375" customWidth="1"/>
    <col min="51" max="51" width="6.36328125" customWidth="1"/>
    <col min="52" max="52" width="6.7265625" customWidth="1"/>
    <col min="53" max="53" width="9.6328125" customWidth="1"/>
    <col min="54" max="54" width="10.54296875" customWidth="1"/>
    <col min="55" max="55" width="17.08984375" customWidth="1"/>
    <col min="56" max="56" width="15.6328125" customWidth="1"/>
    <col min="57" max="57" width="15.08984375" customWidth="1"/>
    <col min="58" max="58" width="14.54296875" customWidth="1"/>
    <col min="59" max="59" width="14.7265625" customWidth="1"/>
    <col min="60" max="60" width="15.36328125" customWidth="1"/>
    <col min="61" max="61" width="14.90625" customWidth="1"/>
    <col min="62" max="62" width="12.54296875" customWidth="1"/>
    <col min="63" max="63" width="20.81640625" customWidth="1"/>
    <col min="64" max="64" width="37.6328125" customWidth="1"/>
    <col min="65" max="65" width="25.6328125" customWidth="1"/>
  </cols>
  <sheetData>
    <row r="1" spans="1:46">
      <c r="A1" s="7"/>
    </row>
    <row r="2" spans="1:46" ht="37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2"/>
    </row>
    <row r="3" spans="1:46" ht="7" customHeight="1">
      <c r="B3" s="93"/>
      <c r="C3" s="94"/>
      <c r="D3" s="94"/>
      <c r="E3" s="94"/>
      <c r="F3" s="94"/>
      <c r="G3" s="94"/>
      <c r="H3" s="94"/>
      <c r="I3" s="94"/>
      <c r="J3" s="94"/>
      <c r="K3" s="94"/>
      <c r="L3" s="5"/>
      <c r="AT3" s="2"/>
    </row>
    <row r="4" spans="1:46" ht="25" customHeight="1">
      <c r="B4" s="5"/>
      <c r="D4" s="95" t="s">
        <v>63</v>
      </c>
      <c r="L4" s="5"/>
      <c r="M4" s="96"/>
      <c r="AT4" s="2"/>
    </row>
    <row r="5" spans="1:46" ht="7" customHeight="1">
      <c r="B5" s="5"/>
      <c r="L5" s="5"/>
    </row>
    <row r="6" spans="1:46" ht="12" customHeight="1">
      <c r="B6" s="5"/>
      <c r="D6" s="97" t="s">
        <v>13</v>
      </c>
      <c r="L6" s="5"/>
    </row>
    <row r="7" spans="1:46" ht="16.5" customHeight="1">
      <c r="B7" s="5"/>
      <c r="E7" s="285" t="s">
        <v>14</v>
      </c>
      <c r="F7" s="286"/>
      <c r="G7" s="286"/>
      <c r="H7" s="286"/>
      <c r="L7" s="5"/>
    </row>
    <row r="8" spans="1:46" s="21" customFormat="1" ht="12" customHeight="1">
      <c r="A8" s="15"/>
      <c r="B8" s="20"/>
      <c r="C8" s="15"/>
      <c r="D8" s="97" t="s">
        <v>64</v>
      </c>
      <c r="E8" s="15"/>
      <c r="F8" s="15"/>
      <c r="G8" s="15"/>
      <c r="H8" s="15"/>
      <c r="I8" s="15"/>
      <c r="J8" s="15"/>
      <c r="K8" s="15"/>
      <c r="L8" s="34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>
      <c r="A9" s="15"/>
      <c r="B9" s="20"/>
      <c r="C9" s="15"/>
      <c r="D9" s="15"/>
      <c r="E9" s="287" t="s">
        <v>112</v>
      </c>
      <c r="F9" s="288"/>
      <c r="G9" s="288"/>
      <c r="H9" s="288"/>
      <c r="I9" s="15"/>
      <c r="J9" s="15"/>
      <c r="K9" s="15"/>
      <c r="L9" s="34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34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>
      <c r="A11" s="15"/>
      <c r="B11" s="20"/>
      <c r="C11" s="15"/>
      <c r="D11" s="97" t="s">
        <v>15</v>
      </c>
      <c r="E11" s="15"/>
      <c r="F11" s="98" t="s">
        <v>1</v>
      </c>
      <c r="G11" s="15"/>
      <c r="H11" s="15"/>
      <c r="I11" s="97" t="s">
        <v>16</v>
      </c>
      <c r="J11" s="98" t="s">
        <v>1</v>
      </c>
      <c r="K11" s="15"/>
      <c r="L11" s="34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>
      <c r="A12" s="15"/>
      <c r="B12" s="20"/>
      <c r="C12" s="15"/>
      <c r="D12" s="97" t="s">
        <v>17</v>
      </c>
      <c r="E12" s="15"/>
      <c r="F12" s="98" t="s">
        <v>18</v>
      </c>
      <c r="G12" s="15"/>
      <c r="H12" s="15"/>
      <c r="I12" s="97" t="s">
        <v>19</v>
      </c>
      <c r="J12" s="99">
        <f>+'Rekapitulace stavby'!AN8</f>
        <v>45243</v>
      </c>
      <c r="K12" s="15"/>
      <c r="L12" s="34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75" customHeight="1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34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>
      <c r="A14" s="15"/>
      <c r="B14" s="20"/>
      <c r="C14" s="15"/>
      <c r="D14" s="97" t="s">
        <v>20</v>
      </c>
      <c r="E14" s="15"/>
      <c r="F14" s="15"/>
      <c r="G14" s="15"/>
      <c r="H14" s="15"/>
      <c r="I14" s="97" t="s">
        <v>21</v>
      </c>
      <c r="J14" s="98"/>
      <c r="K14" s="15"/>
      <c r="L14" s="34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>
      <c r="A15" s="15"/>
      <c r="B15" s="20"/>
      <c r="C15" s="15"/>
      <c r="D15" s="15"/>
      <c r="E15" s="98" t="s">
        <v>18</v>
      </c>
      <c r="F15" s="15"/>
      <c r="G15" s="15"/>
      <c r="H15" s="15"/>
      <c r="I15" s="97" t="s">
        <v>22</v>
      </c>
      <c r="J15" s="98"/>
      <c r="K15" s="15"/>
      <c r="L15" s="34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7" customHeight="1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34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>
      <c r="A17" s="15"/>
      <c r="B17" s="20"/>
      <c r="C17" s="15"/>
      <c r="D17" s="97" t="s">
        <v>23</v>
      </c>
      <c r="E17" s="15"/>
      <c r="F17" s="15"/>
      <c r="G17" s="15"/>
      <c r="H17" s="15"/>
      <c r="I17" s="97" t="s">
        <v>21</v>
      </c>
      <c r="J17" s="98"/>
      <c r="K17" s="15"/>
      <c r="L17" s="34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>
      <c r="A18" s="15"/>
      <c r="B18" s="20"/>
      <c r="C18" s="15"/>
      <c r="D18" s="15"/>
      <c r="E18" s="289" t="s">
        <v>18</v>
      </c>
      <c r="F18" s="289"/>
      <c r="G18" s="289"/>
      <c r="H18" s="289"/>
      <c r="I18" s="97" t="s">
        <v>22</v>
      </c>
      <c r="J18" s="98"/>
      <c r="K18" s="15"/>
      <c r="L18" s="34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7" customHeight="1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34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>
      <c r="A20" s="15"/>
      <c r="B20" s="20"/>
      <c r="C20" s="15"/>
      <c r="D20" s="97" t="s">
        <v>24</v>
      </c>
      <c r="E20" s="15"/>
      <c r="F20" s="15"/>
      <c r="G20" s="15"/>
      <c r="H20" s="15"/>
      <c r="I20" s="97" t="s">
        <v>21</v>
      </c>
      <c r="J20" s="98"/>
      <c r="K20" s="15"/>
      <c r="L20" s="34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>
      <c r="A21" s="15"/>
      <c r="B21" s="20"/>
      <c r="C21" s="15"/>
      <c r="D21" s="15"/>
      <c r="E21" s="98" t="s">
        <v>18</v>
      </c>
      <c r="F21" s="15"/>
      <c r="G21" s="15"/>
      <c r="H21" s="15"/>
      <c r="I21" s="97" t="s">
        <v>22</v>
      </c>
      <c r="J21" s="98"/>
      <c r="K21" s="15"/>
      <c r="L21" s="34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7" customHeight="1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34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>
      <c r="A23" s="15"/>
      <c r="B23" s="20"/>
      <c r="C23" s="15"/>
      <c r="D23" s="97" t="s">
        <v>26</v>
      </c>
      <c r="E23" s="15"/>
      <c r="F23" s="15"/>
      <c r="G23" s="15"/>
      <c r="H23" s="15"/>
      <c r="I23" s="97" t="s">
        <v>21</v>
      </c>
      <c r="J23" s="98"/>
      <c r="K23" s="15"/>
      <c r="L23" s="34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>
      <c r="A24" s="15"/>
      <c r="B24" s="20"/>
      <c r="C24" s="15"/>
      <c r="D24" s="15"/>
      <c r="E24" s="98" t="s">
        <v>18</v>
      </c>
      <c r="F24" s="15"/>
      <c r="G24" s="15"/>
      <c r="H24" s="15"/>
      <c r="I24" s="97" t="s">
        <v>22</v>
      </c>
      <c r="J24" s="98"/>
      <c r="K24" s="15"/>
      <c r="L24" s="34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7" customHeight="1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34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>
      <c r="A26" s="15"/>
      <c r="B26" s="20"/>
      <c r="C26" s="15"/>
      <c r="D26" s="97" t="s">
        <v>27</v>
      </c>
      <c r="E26" s="15"/>
      <c r="F26" s="15"/>
      <c r="G26" s="15"/>
      <c r="H26" s="15"/>
      <c r="I26" s="15"/>
      <c r="J26" s="15"/>
      <c r="K26" s="15"/>
      <c r="L26" s="34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103" customFormat="1" ht="16.5" customHeight="1">
      <c r="A27" s="100"/>
      <c r="B27" s="101"/>
      <c r="C27" s="100"/>
      <c r="D27" s="100"/>
      <c r="E27" s="290" t="s">
        <v>1</v>
      </c>
      <c r="F27" s="290"/>
      <c r="G27" s="290"/>
      <c r="H27" s="29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1" customFormat="1" ht="7" customHeight="1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34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7" customHeight="1">
      <c r="A29" s="15"/>
      <c r="B29" s="20"/>
      <c r="C29" s="15"/>
      <c r="D29" s="104"/>
      <c r="E29" s="104"/>
      <c r="F29" s="104"/>
      <c r="G29" s="104"/>
      <c r="H29" s="104"/>
      <c r="I29" s="104"/>
      <c r="J29" s="104"/>
      <c r="K29" s="104"/>
      <c r="L29" s="34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4" customHeight="1">
      <c r="A30" s="15"/>
      <c r="B30" s="20"/>
      <c r="C30" s="15"/>
      <c r="D30" s="105" t="s">
        <v>28</v>
      </c>
      <c r="E30" s="15"/>
      <c r="F30" s="15"/>
      <c r="G30" s="15"/>
      <c r="H30" s="15"/>
      <c r="I30" s="15"/>
      <c r="J30" s="106">
        <f>ROUND(J129, 2)</f>
        <v>0</v>
      </c>
      <c r="K30" s="15"/>
      <c r="L30" s="34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7" customHeight="1">
      <c r="A31" s="15"/>
      <c r="B31" s="20"/>
      <c r="C31" s="15"/>
      <c r="D31" s="104"/>
      <c r="E31" s="104"/>
      <c r="F31" s="104"/>
      <c r="G31" s="104"/>
      <c r="H31" s="104"/>
      <c r="I31" s="104"/>
      <c r="J31" s="104"/>
      <c r="K31" s="104"/>
      <c r="L31" s="34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" customHeight="1">
      <c r="A32" s="15"/>
      <c r="B32" s="20"/>
      <c r="C32" s="15"/>
      <c r="D32" s="15"/>
      <c r="E32" s="15"/>
      <c r="F32" s="107" t="s">
        <v>30</v>
      </c>
      <c r="G32" s="15"/>
      <c r="H32" s="15"/>
      <c r="I32" s="107" t="s">
        <v>29</v>
      </c>
      <c r="J32" s="107" t="s">
        <v>31</v>
      </c>
      <c r="K32" s="15"/>
      <c r="L32" s="34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" customHeight="1">
      <c r="A33" s="15"/>
      <c r="B33" s="20"/>
      <c r="C33" s="15"/>
      <c r="D33" s="108" t="s">
        <v>32</v>
      </c>
      <c r="E33" s="97" t="s">
        <v>33</v>
      </c>
      <c r="F33" s="109"/>
      <c r="G33" s="15"/>
      <c r="H33" s="15"/>
      <c r="I33" s="110">
        <v>0.21</v>
      </c>
      <c r="J33" s="109">
        <f>ROUND(F33*0.21,  2)</f>
        <v>0</v>
      </c>
      <c r="K33" s="15"/>
      <c r="L33" s="34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" customHeight="1">
      <c r="A34" s="15"/>
      <c r="B34" s="20"/>
      <c r="C34" s="15"/>
      <c r="D34" s="15"/>
      <c r="E34" s="97" t="s">
        <v>34</v>
      </c>
      <c r="F34" s="109">
        <f>+J30</f>
        <v>0</v>
      </c>
      <c r="G34" s="15"/>
      <c r="H34" s="15"/>
      <c r="I34" s="110">
        <v>0.15</v>
      </c>
      <c r="J34" s="109">
        <f>ROUND(F34*0.15,  2)</f>
        <v>0</v>
      </c>
      <c r="K34" s="15"/>
      <c r="L34" s="34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" hidden="1" customHeight="1">
      <c r="A35" s="15"/>
      <c r="B35" s="20"/>
      <c r="C35" s="15"/>
      <c r="D35" s="15"/>
      <c r="E35" s="97" t="s">
        <v>35</v>
      </c>
      <c r="F35" s="109">
        <f>ROUND((SUM(BG129:BG415)),  2)</f>
        <v>0</v>
      </c>
      <c r="G35" s="15"/>
      <c r="H35" s="15"/>
      <c r="I35" s="110">
        <v>0.21</v>
      </c>
      <c r="J35" s="109">
        <f>0</f>
        <v>0</v>
      </c>
      <c r="K35" s="15"/>
      <c r="L35" s="34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" hidden="1" customHeight="1">
      <c r="A36" s="15"/>
      <c r="B36" s="20"/>
      <c r="C36" s="15"/>
      <c r="D36" s="15"/>
      <c r="E36" s="97" t="s">
        <v>36</v>
      </c>
      <c r="F36" s="109">
        <f>ROUND((SUM(BH129:BH415)),  2)</f>
        <v>0</v>
      </c>
      <c r="G36" s="15"/>
      <c r="H36" s="15"/>
      <c r="I36" s="110">
        <v>0.15</v>
      </c>
      <c r="J36" s="109">
        <f>0</f>
        <v>0</v>
      </c>
      <c r="K36" s="15"/>
      <c r="L36" s="34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" hidden="1" customHeight="1">
      <c r="A37" s="15"/>
      <c r="B37" s="20"/>
      <c r="C37" s="15"/>
      <c r="D37" s="15"/>
      <c r="E37" s="97" t="s">
        <v>37</v>
      </c>
      <c r="F37" s="109">
        <f>ROUND((SUM(BI129:BI415)),  2)</f>
        <v>0</v>
      </c>
      <c r="G37" s="15"/>
      <c r="H37" s="15"/>
      <c r="I37" s="110">
        <v>0</v>
      </c>
      <c r="J37" s="109">
        <f>0</f>
        <v>0</v>
      </c>
      <c r="K37" s="15"/>
      <c r="L37" s="34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7" customHeight="1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34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4" customHeight="1">
      <c r="A39" s="15"/>
      <c r="B39" s="20"/>
      <c r="C39" s="111"/>
      <c r="D39" s="112" t="s">
        <v>38</v>
      </c>
      <c r="E39" s="113"/>
      <c r="F39" s="113"/>
      <c r="G39" s="114" t="s">
        <v>39</v>
      </c>
      <c r="H39" s="115" t="s">
        <v>40</v>
      </c>
      <c r="I39" s="113"/>
      <c r="J39" s="116">
        <f>SUM(J30:J37)</f>
        <v>0</v>
      </c>
      <c r="K39" s="117"/>
      <c r="L39" s="34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" customHeight="1">
      <c r="A40" s="15"/>
      <c r="B40" s="20"/>
      <c r="C40" s="15"/>
      <c r="D40" s="15"/>
      <c r="E40" s="15"/>
      <c r="F40" s="15"/>
      <c r="G40" s="15"/>
      <c r="H40" s="15"/>
      <c r="I40" s="15"/>
      <c r="J40" s="15"/>
      <c r="K40" s="15"/>
      <c r="L40" s="34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1:31" ht="14.4" customHeight="1">
      <c r="B41" s="5"/>
      <c r="L41" s="5"/>
    </row>
    <row r="42" spans="1:31" ht="14.4" customHeight="1">
      <c r="B42" s="5"/>
      <c r="L42" s="5"/>
    </row>
    <row r="43" spans="1:31" ht="14.4" customHeight="1">
      <c r="B43" s="5"/>
      <c r="L43" s="5"/>
    </row>
    <row r="44" spans="1:31" ht="14.4" customHeight="1">
      <c r="B44" s="5"/>
      <c r="L44" s="5"/>
    </row>
    <row r="45" spans="1:31" ht="14.4" customHeight="1">
      <c r="B45" s="5"/>
      <c r="L45" s="5"/>
    </row>
    <row r="46" spans="1:31" ht="14.4" customHeight="1">
      <c r="B46" s="5"/>
      <c r="L46" s="5"/>
    </row>
    <row r="47" spans="1:31" ht="14.4" customHeight="1">
      <c r="B47" s="5"/>
      <c r="L47" s="5"/>
    </row>
    <row r="48" spans="1:31" ht="14.4" customHeight="1">
      <c r="B48" s="5"/>
      <c r="L48" s="5"/>
    </row>
    <row r="49" spans="1:31" ht="14.4" customHeight="1">
      <c r="B49" s="5"/>
      <c r="L49" s="5"/>
    </row>
    <row r="50" spans="1:31" s="21" customFormat="1" ht="14.4" customHeight="1">
      <c r="B50" s="34"/>
      <c r="D50" s="118" t="s">
        <v>41</v>
      </c>
      <c r="E50" s="119"/>
      <c r="F50" s="119"/>
      <c r="G50" s="118" t="s">
        <v>42</v>
      </c>
      <c r="H50" s="119"/>
      <c r="I50" s="119"/>
      <c r="J50" s="119"/>
      <c r="K50" s="119"/>
      <c r="L50" s="34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21" customFormat="1">
      <c r="A61" s="15"/>
      <c r="B61" s="20"/>
      <c r="C61" s="15"/>
      <c r="D61" s="120" t="s">
        <v>43</v>
      </c>
      <c r="E61" s="121"/>
      <c r="F61" s="122" t="s">
        <v>44</v>
      </c>
      <c r="G61" s="120" t="s">
        <v>43</v>
      </c>
      <c r="H61" s="121"/>
      <c r="I61" s="121"/>
      <c r="J61" s="123" t="s">
        <v>44</v>
      </c>
      <c r="K61" s="121"/>
      <c r="L61" s="34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21" customFormat="1">
      <c r="A65" s="15"/>
      <c r="B65" s="20"/>
      <c r="C65" s="15"/>
      <c r="D65" s="118" t="s">
        <v>45</v>
      </c>
      <c r="E65" s="124"/>
      <c r="F65" s="124"/>
      <c r="G65" s="118" t="s">
        <v>46</v>
      </c>
      <c r="H65" s="124"/>
      <c r="I65" s="124"/>
      <c r="J65" s="124"/>
      <c r="K65" s="124"/>
      <c r="L65" s="34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21" customFormat="1">
      <c r="A76" s="15"/>
      <c r="B76" s="20"/>
      <c r="C76" s="15"/>
      <c r="D76" s="120" t="s">
        <v>43</v>
      </c>
      <c r="E76" s="121"/>
      <c r="F76" s="122" t="s">
        <v>44</v>
      </c>
      <c r="G76" s="120" t="s">
        <v>43</v>
      </c>
      <c r="H76" s="121"/>
      <c r="I76" s="121"/>
      <c r="J76" s="123" t="s">
        <v>44</v>
      </c>
      <c r="K76" s="121"/>
      <c r="L76" s="34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14.4" customHeight="1">
      <c r="A77" s="15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34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81" spans="1:47" s="21" customFormat="1" ht="7" customHeight="1">
      <c r="A81" s="15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34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1:47" s="21" customFormat="1" ht="25" customHeight="1">
      <c r="A82" s="15"/>
      <c r="B82" s="16"/>
      <c r="C82" s="8" t="s">
        <v>66</v>
      </c>
      <c r="D82" s="17"/>
      <c r="E82" s="17"/>
      <c r="F82" s="17"/>
      <c r="G82" s="17"/>
      <c r="H82" s="17"/>
      <c r="I82" s="17"/>
      <c r="J82" s="17"/>
      <c r="K82" s="17"/>
      <c r="L82" s="34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1:47" s="21" customFormat="1" ht="7" customHeight="1">
      <c r="A83" s="15"/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1:47" s="21" customFormat="1" ht="12" customHeight="1">
      <c r="A84" s="15"/>
      <c r="B84" s="16"/>
      <c r="C84" s="12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1:47" s="21" customFormat="1" ht="16.5" customHeight="1">
      <c r="A85" s="15"/>
      <c r="B85" s="16"/>
      <c r="C85" s="17"/>
      <c r="D85" s="17"/>
      <c r="E85" s="283" t="str">
        <f>E7</f>
        <v>Rekonstrukce Domova duchodcu Louny - fasáda</v>
      </c>
      <c r="F85" s="284"/>
      <c r="G85" s="284"/>
      <c r="H85" s="284"/>
      <c r="I85" s="17"/>
      <c r="J85" s="17"/>
      <c r="K85" s="17"/>
      <c r="L85" s="34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1:47" s="21" customFormat="1" ht="12" customHeight="1">
      <c r="A86" s="15"/>
      <c r="B86" s="16"/>
      <c r="C86" s="12" t="s">
        <v>64</v>
      </c>
      <c r="D86" s="17"/>
      <c r="E86" s="17"/>
      <c r="F86" s="17"/>
      <c r="G86" s="17"/>
      <c r="H86" s="17"/>
      <c r="I86" s="17"/>
      <c r="J86" s="17"/>
      <c r="K86" s="17"/>
      <c r="L86" s="34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1:47" s="21" customFormat="1" ht="16.5" customHeight="1">
      <c r="A87" s="15"/>
      <c r="B87" s="16"/>
      <c r="C87" s="17"/>
      <c r="D87" s="17"/>
      <c r="E87" s="257" t="str">
        <f>E9</f>
        <v>01 - Architektonické stavební úpravy</v>
      </c>
      <c r="F87" s="282"/>
      <c r="G87" s="282"/>
      <c r="H87" s="282"/>
      <c r="I87" s="17"/>
      <c r="J87" s="17"/>
      <c r="K87" s="17"/>
      <c r="L87" s="34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1:47" s="21" customFormat="1" ht="7" customHeight="1">
      <c r="A88" s="15"/>
      <c r="B88" s="16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</row>
    <row r="89" spans="1:47" s="21" customFormat="1" ht="12" customHeight="1">
      <c r="A89" s="15"/>
      <c r="B89" s="16"/>
      <c r="C89" s="12" t="s">
        <v>17</v>
      </c>
      <c r="D89" s="17"/>
      <c r="E89" s="17"/>
      <c r="F89" s="13" t="str">
        <f>F12</f>
        <v xml:space="preserve"> </v>
      </c>
      <c r="G89" s="17"/>
      <c r="H89" s="17"/>
      <c r="I89" s="12" t="s">
        <v>19</v>
      </c>
      <c r="J89" s="129">
        <f>IF(J12="","",J12)</f>
        <v>45243</v>
      </c>
      <c r="K89" s="17"/>
      <c r="L89" s="34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</row>
    <row r="90" spans="1:47" s="21" customFormat="1" ht="7" customHeight="1">
      <c r="A90" s="15"/>
      <c r="B90" s="16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</row>
    <row r="91" spans="1:47" s="21" customFormat="1" ht="15.15" customHeight="1">
      <c r="A91" s="15"/>
      <c r="B91" s="16"/>
      <c r="C91" s="12" t="s">
        <v>20</v>
      </c>
      <c r="D91" s="17"/>
      <c r="E91" s="17"/>
      <c r="F91" s="13" t="str">
        <f>E15</f>
        <v xml:space="preserve"> </v>
      </c>
      <c r="G91" s="17"/>
      <c r="H91" s="17"/>
      <c r="I91" s="12" t="s">
        <v>24</v>
      </c>
      <c r="J91" s="130" t="str">
        <f>E21</f>
        <v xml:space="preserve"> </v>
      </c>
      <c r="K91" s="17"/>
      <c r="L91" s="34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</row>
    <row r="92" spans="1:47" s="21" customFormat="1" ht="15.15" customHeight="1">
      <c r="A92" s="15"/>
      <c r="B92" s="16"/>
      <c r="C92" s="12" t="s">
        <v>23</v>
      </c>
      <c r="D92" s="17"/>
      <c r="E92" s="17"/>
      <c r="F92" s="13" t="str">
        <f>IF(E18="","",E18)</f>
        <v xml:space="preserve"> </v>
      </c>
      <c r="G92" s="17"/>
      <c r="H92" s="17"/>
      <c r="I92" s="12" t="s">
        <v>26</v>
      </c>
      <c r="J92" s="130" t="str">
        <f>E24</f>
        <v xml:space="preserve"> </v>
      </c>
      <c r="K92" s="17"/>
      <c r="L92" s="34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</row>
    <row r="93" spans="1:47" s="21" customFormat="1" ht="10.25" customHeight="1">
      <c r="A93" s="15"/>
      <c r="B93" s="16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</row>
    <row r="94" spans="1:47" s="21" customFormat="1" ht="29.25" customHeight="1">
      <c r="A94" s="15"/>
      <c r="B94" s="16"/>
      <c r="C94" s="131" t="s">
        <v>67</v>
      </c>
      <c r="D94" s="132"/>
      <c r="E94" s="132"/>
      <c r="F94" s="132"/>
      <c r="G94" s="132"/>
      <c r="H94" s="132"/>
      <c r="I94" s="132"/>
      <c r="J94" s="133" t="s">
        <v>68</v>
      </c>
      <c r="K94" s="132"/>
      <c r="L94" s="34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</row>
    <row r="95" spans="1:47" s="21" customFormat="1" ht="10.25" customHeight="1">
      <c r="A95" s="15"/>
      <c r="B95" s="16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</row>
    <row r="96" spans="1:47" s="21" customFormat="1" ht="22.75" customHeight="1">
      <c r="A96" s="15"/>
      <c r="B96" s="16"/>
      <c r="C96" s="134" t="s">
        <v>69</v>
      </c>
      <c r="D96" s="17"/>
      <c r="E96" s="17"/>
      <c r="F96" s="17"/>
      <c r="G96" s="17"/>
      <c r="H96" s="17"/>
      <c r="I96" s="17"/>
      <c r="J96" s="135">
        <f>J129</f>
        <v>0</v>
      </c>
      <c r="K96" s="17"/>
      <c r="L96" s="34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U96" s="2"/>
    </row>
    <row r="97" spans="1:31" s="136" customFormat="1" ht="25" customHeight="1">
      <c r="B97" s="137"/>
      <c r="C97" s="138"/>
      <c r="D97" s="139" t="s">
        <v>113</v>
      </c>
      <c r="E97" s="140"/>
      <c r="F97" s="140"/>
      <c r="G97" s="140"/>
      <c r="H97" s="140"/>
      <c r="I97" s="140"/>
      <c r="J97" s="141">
        <f>J130</f>
        <v>0</v>
      </c>
      <c r="K97" s="138"/>
      <c r="L97" s="142"/>
    </row>
    <row r="98" spans="1:31" s="143" customFormat="1" ht="19.899999999999999" customHeight="1">
      <c r="B98" s="144"/>
      <c r="C98" s="145"/>
      <c r="D98" s="146" t="s">
        <v>114</v>
      </c>
      <c r="E98" s="147"/>
      <c r="F98" s="147"/>
      <c r="G98" s="147"/>
      <c r="H98" s="147"/>
      <c r="I98" s="147"/>
      <c r="J98" s="148">
        <f>J131</f>
        <v>0</v>
      </c>
      <c r="K98" s="145"/>
      <c r="L98" s="149"/>
    </row>
    <row r="99" spans="1:31" s="143" customFormat="1" ht="19.899999999999999" customHeight="1">
      <c r="B99" s="144"/>
      <c r="C99" s="145"/>
      <c r="D99" s="146" t="s">
        <v>115</v>
      </c>
      <c r="E99" s="147"/>
      <c r="F99" s="147"/>
      <c r="G99" s="147"/>
      <c r="H99" s="147"/>
      <c r="I99" s="147"/>
      <c r="J99" s="148">
        <f>J157</f>
        <v>0</v>
      </c>
      <c r="K99" s="145"/>
      <c r="L99" s="149"/>
    </row>
    <row r="100" spans="1:31" s="143" customFormat="1" ht="19.899999999999999" customHeight="1">
      <c r="B100" s="144"/>
      <c r="C100" s="145"/>
      <c r="D100" s="146" t="s">
        <v>116</v>
      </c>
      <c r="E100" s="147"/>
      <c r="F100" s="147"/>
      <c r="G100" s="147"/>
      <c r="H100" s="147"/>
      <c r="I100" s="147"/>
      <c r="J100" s="148">
        <f>J170</f>
        <v>0</v>
      </c>
      <c r="K100" s="145"/>
      <c r="L100" s="149"/>
    </row>
    <row r="101" spans="1:31" s="143" customFormat="1" ht="19.899999999999999" customHeight="1">
      <c r="B101" s="144"/>
      <c r="C101" s="145"/>
      <c r="D101" s="146" t="s">
        <v>117</v>
      </c>
      <c r="E101" s="147"/>
      <c r="F101" s="147"/>
      <c r="G101" s="147"/>
      <c r="H101" s="147"/>
      <c r="I101" s="147"/>
      <c r="J101" s="148">
        <f>J201</f>
        <v>0</v>
      </c>
      <c r="K101" s="145"/>
      <c r="L101" s="149"/>
    </row>
    <row r="102" spans="1:31" s="143" customFormat="1" ht="19.899999999999999" customHeight="1">
      <c r="B102" s="144"/>
      <c r="C102" s="145"/>
      <c r="D102" s="146" t="s">
        <v>118</v>
      </c>
      <c r="E102" s="147"/>
      <c r="F102" s="147"/>
      <c r="G102" s="147"/>
      <c r="H102" s="147"/>
      <c r="I102" s="147"/>
      <c r="J102" s="148">
        <f>J237</f>
        <v>0</v>
      </c>
      <c r="K102" s="145"/>
      <c r="L102" s="149"/>
    </row>
    <row r="103" spans="1:31" s="143" customFormat="1" ht="19.899999999999999" customHeight="1">
      <c r="B103" s="144"/>
      <c r="C103" s="145"/>
      <c r="D103" s="146" t="s">
        <v>119</v>
      </c>
      <c r="E103" s="147"/>
      <c r="F103" s="147"/>
      <c r="G103" s="147"/>
      <c r="H103" s="147"/>
      <c r="I103" s="147"/>
      <c r="J103" s="148">
        <f>J263</f>
        <v>0</v>
      </c>
      <c r="K103" s="145"/>
      <c r="L103" s="149"/>
    </row>
    <row r="104" spans="1:31" s="136" customFormat="1" ht="25" customHeight="1">
      <c r="B104" s="137"/>
      <c r="C104" s="138"/>
      <c r="D104" s="139" t="s">
        <v>120</v>
      </c>
      <c r="E104" s="140"/>
      <c r="F104" s="140"/>
      <c r="G104" s="140"/>
      <c r="H104" s="140"/>
      <c r="I104" s="140"/>
      <c r="J104" s="141">
        <f>J265</f>
        <v>0</v>
      </c>
      <c r="K104" s="138"/>
      <c r="L104" s="142"/>
    </row>
    <row r="105" spans="1:31" s="143" customFormat="1" ht="19.899999999999999" customHeight="1">
      <c r="B105" s="144"/>
      <c r="C105" s="145"/>
      <c r="D105" s="146" t="s">
        <v>121</v>
      </c>
      <c r="E105" s="147"/>
      <c r="F105" s="147"/>
      <c r="G105" s="147"/>
      <c r="H105" s="147"/>
      <c r="I105" s="147"/>
      <c r="J105" s="148">
        <f>J266</f>
        <v>0</v>
      </c>
      <c r="K105" s="145"/>
      <c r="L105" s="149"/>
    </row>
    <row r="106" spans="1:31" s="143" customFormat="1" ht="19.899999999999999" customHeight="1">
      <c r="B106" s="144"/>
      <c r="C106" s="145"/>
      <c r="D106" s="146" t="s">
        <v>122</v>
      </c>
      <c r="E106" s="147"/>
      <c r="F106" s="147"/>
      <c r="G106" s="147"/>
      <c r="H106" s="147"/>
      <c r="I106" s="147"/>
      <c r="J106" s="148">
        <f>J304</f>
        <v>0</v>
      </c>
      <c r="K106" s="145"/>
      <c r="L106" s="149"/>
    </row>
    <row r="107" spans="1:31" s="143" customFormat="1" ht="19.899999999999999" customHeight="1">
      <c r="B107" s="144"/>
      <c r="C107" s="145"/>
      <c r="D107" s="146" t="s">
        <v>123</v>
      </c>
      <c r="E107" s="147"/>
      <c r="F107" s="147"/>
      <c r="G107" s="147"/>
      <c r="H107" s="147"/>
      <c r="I107" s="147"/>
      <c r="J107" s="148">
        <f>J361</f>
        <v>0</v>
      </c>
      <c r="K107" s="145"/>
      <c r="L107" s="149"/>
    </row>
    <row r="108" spans="1:31" s="143" customFormat="1" ht="19.899999999999999" customHeight="1">
      <c r="B108" s="144"/>
      <c r="C108" s="145"/>
      <c r="D108" s="146" t="s">
        <v>124</v>
      </c>
      <c r="E108" s="147"/>
      <c r="F108" s="147"/>
      <c r="G108" s="147"/>
      <c r="H108" s="147"/>
      <c r="I108" s="147"/>
      <c r="J108" s="148">
        <f>J395</f>
        <v>0</v>
      </c>
      <c r="K108" s="145"/>
      <c r="L108" s="149"/>
    </row>
    <row r="109" spans="1:31" s="143" customFormat="1" ht="19.899999999999999" customHeight="1">
      <c r="B109" s="144"/>
      <c r="C109" s="145"/>
      <c r="D109" s="146" t="s">
        <v>125</v>
      </c>
      <c r="E109" s="147"/>
      <c r="F109" s="147"/>
      <c r="G109" s="147"/>
      <c r="H109" s="147"/>
      <c r="I109" s="147"/>
      <c r="J109" s="148">
        <f>J402</f>
        <v>0</v>
      </c>
      <c r="K109" s="145"/>
      <c r="L109" s="149"/>
    </row>
    <row r="110" spans="1:31" s="21" customFormat="1" ht="21.75" customHeight="1">
      <c r="A110" s="15"/>
      <c r="B110" s="16"/>
      <c r="C110" s="17"/>
      <c r="D110" s="17"/>
      <c r="E110" s="17"/>
      <c r="F110" s="17"/>
      <c r="G110" s="17"/>
      <c r="H110" s="17"/>
      <c r="I110" s="17"/>
      <c r="J110" s="17"/>
      <c r="K110" s="17"/>
      <c r="L110" s="34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1:31" s="21" customFormat="1" ht="7" customHeight="1">
      <c r="A111" s="15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4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5" spans="1:31" s="21" customFormat="1" ht="7" customHeight="1">
      <c r="A115" s="15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34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1:31" s="21" customFormat="1" ht="25" customHeight="1">
      <c r="A116" s="15"/>
      <c r="B116" s="16"/>
      <c r="C116" s="8" t="s">
        <v>77</v>
      </c>
      <c r="D116" s="17"/>
      <c r="E116" s="17"/>
      <c r="F116" s="17"/>
      <c r="G116" s="17"/>
      <c r="H116" s="17"/>
      <c r="I116" s="17"/>
      <c r="J116" s="17"/>
      <c r="K116" s="17"/>
      <c r="L116" s="34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1:31" s="21" customFormat="1" ht="7" customHeight="1">
      <c r="A117" s="15"/>
      <c r="B117" s="16"/>
      <c r="C117" s="17"/>
      <c r="D117" s="17"/>
      <c r="E117" s="17"/>
      <c r="F117" s="17"/>
      <c r="G117" s="17"/>
      <c r="H117" s="17"/>
      <c r="I117" s="17"/>
      <c r="J117" s="17"/>
      <c r="K117" s="17"/>
      <c r="L117" s="34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1:31" s="21" customFormat="1" ht="12" customHeight="1">
      <c r="A118" s="15"/>
      <c r="B118" s="16"/>
      <c r="C118" s="12" t="s">
        <v>13</v>
      </c>
      <c r="D118" s="17"/>
      <c r="E118" s="17"/>
      <c r="F118" s="17"/>
      <c r="G118" s="17"/>
      <c r="H118" s="17"/>
      <c r="I118" s="17"/>
      <c r="J118" s="17"/>
      <c r="K118" s="17"/>
      <c r="L118" s="34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1:31" s="21" customFormat="1" ht="16.5" customHeight="1">
      <c r="A119" s="15"/>
      <c r="B119" s="16"/>
      <c r="C119" s="17"/>
      <c r="D119" s="17"/>
      <c r="E119" s="283" t="str">
        <f>E7</f>
        <v>Rekonstrukce Domova duchodcu Louny - fasáda</v>
      </c>
      <c r="F119" s="284"/>
      <c r="G119" s="284"/>
      <c r="H119" s="284"/>
      <c r="I119" s="17"/>
      <c r="J119" s="17"/>
      <c r="K119" s="17"/>
      <c r="L119" s="34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1:31" s="21" customFormat="1" ht="12" customHeight="1">
      <c r="A120" s="15"/>
      <c r="B120" s="16"/>
      <c r="C120" s="12" t="s">
        <v>64</v>
      </c>
      <c r="D120" s="17"/>
      <c r="E120" s="17"/>
      <c r="F120" s="17"/>
      <c r="G120" s="17"/>
      <c r="H120" s="17"/>
      <c r="I120" s="17"/>
      <c r="J120" s="17"/>
      <c r="K120" s="17"/>
      <c r="L120" s="34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1:31" s="21" customFormat="1" ht="16.5" customHeight="1">
      <c r="A121" s="15"/>
      <c r="B121" s="16"/>
      <c r="C121" s="17"/>
      <c r="D121" s="17"/>
      <c r="E121" s="257" t="str">
        <f>E9</f>
        <v>01 - Architektonické stavební úpravy</v>
      </c>
      <c r="F121" s="282"/>
      <c r="G121" s="282"/>
      <c r="H121" s="282"/>
      <c r="I121" s="17"/>
      <c r="J121" s="17"/>
      <c r="K121" s="17"/>
      <c r="L121" s="34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1:31" s="21" customFormat="1" ht="7" customHeight="1">
      <c r="A122" s="15"/>
      <c r="B122" s="16"/>
      <c r="C122" s="17"/>
      <c r="D122" s="17"/>
      <c r="E122" s="17"/>
      <c r="F122" s="17"/>
      <c r="G122" s="17"/>
      <c r="H122" s="17"/>
      <c r="I122" s="17"/>
      <c r="J122" s="17"/>
      <c r="K122" s="17"/>
      <c r="L122" s="34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1:31" s="21" customFormat="1" ht="12" customHeight="1">
      <c r="A123" s="15"/>
      <c r="B123" s="16"/>
      <c r="C123" s="12" t="s">
        <v>17</v>
      </c>
      <c r="D123" s="17"/>
      <c r="E123" s="17"/>
      <c r="F123" s="13" t="str">
        <f>F12</f>
        <v xml:space="preserve"> </v>
      </c>
      <c r="G123" s="17"/>
      <c r="H123" s="17"/>
      <c r="I123" s="12" t="s">
        <v>19</v>
      </c>
      <c r="J123" s="129">
        <f>IF(J12="","",J12)</f>
        <v>45243</v>
      </c>
      <c r="K123" s="17"/>
      <c r="L123" s="34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1:31" s="21" customFormat="1" ht="7" customHeight="1">
      <c r="A124" s="15"/>
      <c r="B124" s="16"/>
      <c r="C124" s="17"/>
      <c r="D124" s="17"/>
      <c r="E124" s="17"/>
      <c r="F124" s="17"/>
      <c r="G124" s="17"/>
      <c r="H124" s="17"/>
      <c r="I124" s="17"/>
      <c r="J124" s="17"/>
      <c r="K124" s="17"/>
      <c r="L124" s="34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1:31" s="21" customFormat="1" ht="15.15" customHeight="1">
      <c r="A125" s="15"/>
      <c r="B125" s="16"/>
      <c r="C125" s="12" t="s">
        <v>20</v>
      </c>
      <c r="D125" s="17"/>
      <c r="E125" s="17"/>
      <c r="F125" s="13" t="str">
        <f>E15</f>
        <v xml:space="preserve"> </v>
      </c>
      <c r="G125" s="17"/>
      <c r="H125" s="17"/>
      <c r="I125" s="12" t="s">
        <v>24</v>
      </c>
      <c r="J125" s="130" t="str">
        <f>E21</f>
        <v xml:space="preserve"> </v>
      </c>
      <c r="K125" s="17"/>
      <c r="L125" s="34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1:31" s="21" customFormat="1" ht="15.15" customHeight="1">
      <c r="A126" s="15"/>
      <c r="B126" s="16"/>
      <c r="C126" s="12" t="s">
        <v>23</v>
      </c>
      <c r="D126" s="17"/>
      <c r="E126" s="17"/>
      <c r="F126" s="13" t="str">
        <f>IF(E18="","",E18)</f>
        <v xml:space="preserve"> </v>
      </c>
      <c r="G126" s="17"/>
      <c r="H126" s="17"/>
      <c r="I126" s="12" t="s">
        <v>26</v>
      </c>
      <c r="J126" s="130" t="str">
        <f>E24</f>
        <v xml:space="preserve"> </v>
      </c>
      <c r="K126" s="17"/>
      <c r="L126" s="34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1:31" s="21" customFormat="1" ht="10.25" customHeight="1">
      <c r="A127" s="15"/>
      <c r="B127" s="16"/>
      <c r="C127" s="17"/>
      <c r="D127" s="17"/>
      <c r="E127" s="17"/>
      <c r="F127" s="17"/>
      <c r="G127" s="17"/>
      <c r="H127" s="17"/>
      <c r="I127" s="17"/>
      <c r="J127" s="17"/>
      <c r="K127" s="17"/>
      <c r="L127" s="34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1:31" s="157" customFormat="1" ht="29.25" customHeight="1">
      <c r="A128" s="150"/>
      <c r="B128" s="151"/>
      <c r="C128" s="152" t="s">
        <v>78</v>
      </c>
      <c r="D128" s="153" t="s">
        <v>52</v>
      </c>
      <c r="E128" s="153" t="s">
        <v>48</v>
      </c>
      <c r="F128" s="153" t="s">
        <v>49</v>
      </c>
      <c r="G128" s="153" t="s">
        <v>79</v>
      </c>
      <c r="H128" s="153" t="s">
        <v>80</v>
      </c>
      <c r="I128" s="153" t="s">
        <v>81</v>
      </c>
      <c r="J128" s="154" t="s">
        <v>68</v>
      </c>
      <c r="K128" s="155" t="s">
        <v>82</v>
      </c>
      <c r="L128" s="156"/>
      <c r="M128" s="59"/>
      <c r="N128" s="60"/>
      <c r="O128" s="60"/>
      <c r="P128" s="60"/>
      <c r="Q128" s="60"/>
      <c r="R128" s="60"/>
      <c r="S128" s="60"/>
      <c r="T128" s="61"/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/>
    </row>
    <row r="129" spans="1:65" s="21" customFormat="1" ht="22.75" customHeight="1">
      <c r="A129" s="15"/>
      <c r="B129" s="16"/>
      <c r="C129" s="67" t="s">
        <v>83</v>
      </c>
      <c r="D129" s="17"/>
      <c r="E129" s="17"/>
      <c r="F129" s="17"/>
      <c r="G129" s="17"/>
      <c r="H129" s="17"/>
      <c r="I129" s="17"/>
      <c r="J129" s="158">
        <f>+J130+J265</f>
        <v>0</v>
      </c>
      <c r="K129" s="17"/>
      <c r="L129" s="20"/>
      <c r="M129" s="62"/>
      <c r="N129" s="159"/>
      <c r="O129" s="63"/>
      <c r="P129" s="160"/>
      <c r="Q129" s="63"/>
      <c r="R129" s="160"/>
      <c r="S129" s="63"/>
      <c r="T129" s="16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"/>
      <c r="AU129" s="2"/>
      <c r="BK129" s="162"/>
    </row>
    <row r="130" spans="1:65" s="163" customFormat="1" ht="25.9" customHeight="1">
      <c r="B130" s="164"/>
      <c r="C130" s="165"/>
      <c r="D130" s="166" t="s">
        <v>54</v>
      </c>
      <c r="E130" s="167" t="s">
        <v>126</v>
      </c>
      <c r="F130" s="167" t="s">
        <v>127</v>
      </c>
      <c r="G130" s="165"/>
      <c r="H130" s="165"/>
      <c r="I130" s="165"/>
      <c r="J130" s="168">
        <f>+J131+J157+J170+J201+J237+J263</f>
        <v>0</v>
      </c>
      <c r="K130" s="165"/>
      <c r="L130" s="169"/>
      <c r="M130" s="170"/>
      <c r="N130" s="171"/>
      <c r="O130" s="171"/>
      <c r="P130" s="172"/>
      <c r="Q130" s="171"/>
      <c r="R130" s="172"/>
      <c r="S130" s="171"/>
      <c r="T130" s="173"/>
      <c r="AR130" s="174"/>
      <c r="AT130" s="175"/>
      <c r="AU130" s="175"/>
      <c r="AY130" s="174"/>
      <c r="BK130" s="176"/>
    </row>
    <row r="131" spans="1:65" s="163" customFormat="1" ht="22.75" customHeight="1">
      <c r="B131" s="164"/>
      <c r="C131" s="165"/>
      <c r="D131" s="166" t="s">
        <v>54</v>
      </c>
      <c r="E131" s="177" t="s">
        <v>59</v>
      </c>
      <c r="F131" s="177" t="s">
        <v>128</v>
      </c>
      <c r="G131" s="165"/>
      <c r="H131" s="165"/>
      <c r="I131" s="165"/>
      <c r="J131" s="178">
        <f>+SUM(J132:J153)</f>
        <v>0</v>
      </c>
      <c r="K131" s="165"/>
      <c r="L131" s="169"/>
      <c r="M131" s="170"/>
      <c r="N131" s="171"/>
      <c r="O131" s="171"/>
      <c r="P131" s="172"/>
      <c r="Q131" s="171"/>
      <c r="R131" s="172"/>
      <c r="S131" s="171"/>
      <c r="T131" s="173"/>
      <c r="AR131" s="174"/>
      <c r="AT131" s="175"/>
      <c r="AU131" s="175"/>
      <c r="AY131" s="174"/>
      <c r="BK131" s="176"/>
    </row>
    <row r="132" spans="1:65" s="21" customFormat="1" ht="24.15" customHeight="1">
      <c r="A132" s="15"/>
      <c r="B132" s="16"/>
      <c r="C132" s="179" t="s">
        <v>59</v>
      </c>
      <c r="D132" s="179" t="s">
        <v>88</v>
      </c>
      <c r="E132" s="180" t="s">
        <v>129</v>
      </c>
      <c r="F132" s="181" t="s">
        <v>130</v>
      </c>
      <c r="G132" s="182" t="s">
        <v>131</v>
      </c>
      <c r="H132" s="183">
        <v>24.207000000000001</v>
      </c>
      <c r="I132" s="184"/>
      <c r="J132" s="184">
        <f>ROUND(I132*H132,2)</f>
        <v>0</v>
      </c>
      <c r="K132" s="185"/>
      <c r="L132" s="20"/>
      <c r="M132" s="186"/>
      <c r="N132" s="187"/>
      <c r="O132" s="188"/>
      <c r="P132" s="188"/>
      <c r="Q132" s="188"/>
      <c r="R132" s="188"/>
      <c r="S132" s="188"/>
      <c r="T132" s="18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R132" s="190"/>
      <c r="AT132" s="190"/>
      <c r="AU132" s="190"/>
      <c r="AY132" s="2"/>
      <c r="BE132" s="191"/>
      <c r="BF132" s="191"/>
      <c r="BG132" s="191"/>
      <c r="BH132" s="191"/>
      <c r="BI132" s="191"/>
      <c r="BJ132" s="2"/>
      <c r="BK132" s="191"/>
      <c r="BL132" s="2"/>
      <c r="BM132" s="190"/>
    </row>
    <row r="133" spans="1:65" s="196" customFormat="1" ht="10">
      <c r="B133" s="197"/>
      <c r="C133" s="198"/>
      <c r="D133" s="199" t="s">
        <v>132</v>
      </c>
      <c r="E133" s="200" t="s">
        <v>1</v>
      </c>
      <c r="F133" s="201" t="s">
        <v>133</v>
      </c>
      <c r="G133" s="198"/>
      <c r="H133" s="200" t="s">
        <v>1</v>
      </c>
      <c r="I133" s="198"/>
      <c r="J133" s="198"/>
      <c r="K133" s="198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/>
      <c r="AU133" s="206"/>
      <c r="AY133" s="206"/>
    </row>
    <row r="134" spans="1:65" s="207" customFormat="1" ht="10">
      <c r="B134" s="208"/>
      <c r="C134" s="209"/>
      <c r="D134" s="199" t="s">
        <v>132</v>
      </c>
      <c r="E134" s="210" t="s">
        <v>1</v>
      </c>
      <c r="F134" s="211" t="s">
        <v>134</v>
      </c>
      <c r="G134" s="209"/>
      <c r="H134" s="212">
        <v>10.526999999999999</v>
      </c>
      <c r="I134" s="209"/>
      <c r="J134" s="209"/>
      <c r="K134" s="209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/>
      <c r="AU134" s="217"/>
      <c r="AY134" s="217"/>
    </row>
    <row r="135" spans="1:65" s="196" customFormat="1" ht="10">
      <c r="B135" s="197"/>
      <c r="C135" s="198"/>
      <c r="D135" s="199" t="s">
        <v>132</v>
      </c>
      <c r="E135" s="200" t="s">
        <v>1</v>
      </c>
      <c r="F135" s="201" t="s">
        <v>135</v>
      </c>
      <c r="G135" s="198"/>
      <c r="H135" s="200" t="s">
        <v>1</v>
      </c>
      <c r="I135" s="198"/>
      <c r="J135" s="198"/>
      <c r="K135" s="198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/>
      <c r="AU135" s="206"/>
      <c r="AY135" s="206"/>
    </row>
    <row r="136" spans="1:65" s="207" customFormat="1" ht="10">
      <c r="B136" s="208"/>
      <c r="C136" s="209"/>
      <c r="D136" s="199" t="s">
        <v>132</v>
      </c>
      <c r="E136" s="210" t="s">
        <v>1</v>
      </c>
      <c r="F136" s="211" t="s">
        <v>136</v>
      </c>
      <c r="G136" s="209"/>
      <c r="H136" s="212">
        <v>13.68</v>
      </c>
      <c r="I136" s="209"/>
      <c r="J136" s="209"/>
      <c r="K136" s="209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/>
      <c r="AU136" s="217"/>
      <c r="AY136" s="217"/>
    </row>
    <row r="137" spans="1:65" s="218" customFormat="1" ht="10">
      <c r="B137" s="219"/>
      <c r="C137" s="220"/>
      <c r="D137" s="199" t="s">
        <v>132</v>
      </c>
      <c r="E137" s="221" t="s">
        <v>1</v>
      </c>
      <c r="F137" s="222" t="s">
        <v>137</v>
      </c>
      <c r="G137" s="220"/>
      <c r="H137" s="223">
        <v>24.207000000000001</v>
      </c>
      <c r="I137" s="220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/>
      <c r="AU137" s="228"/>
      <c r="AY137" s="228"/>
    </row>
    <row r="138" spans="1:65" s="21" customFormat="1" ht="24.15" customHeight="1">
      <c r="A138" s="15"/>
      <c r="B138" s="16"/>
      <c r="C138" s="179" t="s">
        <v>60</v>
      </c>
      <c r="D138" s="179" t="s">
        <v>88</v>
      </c>
      <c r="E138" s="180" t="s">
        <v>138</v>
      </c>
      <c r="F138" s="181" t="s">
        <v>139</v>
      </c>
      <c r="G138" s="182" t="s">
        <v>140</v>
      </c>
      <c r="H138" s="183">
        <v>42.713999999999999</v>
      </c>
      <c r="I138" s="184"/>
      <c r="J138" s="184">
        <f>ROUND(I138*H138,2)</f>
        <v>0</v>
      </c>
      <c r="K138" s="185"/>
      <c r="L138" s="20"/>
      <c r="M138" s="186"/>
      <c r="N138" s="187"/>
      <c r="O138" s="188"/>
      <c r="P138" s="188"/>
      <c r="Q138" s="188"/>
      <c r="R138" s="188"/>
      <c r="S138" s="188"/>
      <c r="T138" s="18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R138" s="190"/>
      <c r="AT138" s="190"/>
      <c r="AU138" s="190"/>
      <c r="AY138" s="2"/>
      <c r="BE138" s="191"/>
      <c r="BF138" s="191"/>
      <c r="BG138" s="191"/>
      <c r="BH138" s="191"/>
      <c r="BI138" s="191"/>
      <c r="BJ138" s="2"/>
      <c r="BK138" s="191"/>
      <c r="BL138" s="2"/>
      <c r="BM138" s="190"/>
    </row>
    <row r="139" spans="1:65" s="196" customFormat="1" ht="10">
      <c r="B139" s="197"/>
      <c r="C139" s="198"/>
      <c r="D139" s="199" t="s">
        <v>132</v>
      </c>
      <c r="E139" s="200" t="s">
        <v>1</v>
      </c>
      <c r="F139" s="201" t="s">
        <v>351</v>
      </c>
      <c r="G139" s="198"/>
      <c r="H139" s="200" t="s">
        <v>1</v>
      </c>
      <c r="I139" s="198"/>
      <c r="J139" s="198"/>
      <c r="K139" s="198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/>
      <c r="AU139" s="206"/>
      <c r="AY139" s="206"/>
    </row>
    <row r="140" spans="1:65" s="207" customFormat="1" ht="10">
      <c r="B140" s="208"/>
      <c r="C140" s="209"/>
      <c r="D140" s="199" t="s">
        <v>132</v>
      </c>
      <c r="E140" s="210" t="s">
        <v>1</v>
      </c>
      <c r="F140" s="211" t="s">
        <v>141</v>
      </c>
      <c r="G140" s="209"/>
      <c r="H140" s="212">
        <v>42.713999999999999</v>
      </c>
      <c r="I140" s="209"/>
      <c r="J140" s="209"/>
      <c r="K140" s="209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/>
      <c r="AU140" s="217"/>
      <c r="AY140" s="217"/>
    </row>
    <row r="141" spans="1:65" s="218" customFormat="1" ht="10">
      <c r="B141" s="219"/>
      <c r="C141" s="220"/>
      <c r="D141" s="199" t="s">
        <v>132</v>
      </c>
      <c r="E141" s="221" t="s">
        <v>1</v>
      </c>
      <c r="F141" s="222" t="s">
        <v>137</v>
      </c>
      <c r="G141" s="220"/>
      <c r="H141" s="223">
        <v>42.713999999999999</v>
      </c>
      <c r="I141" s="220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/>
      <c r="AU141" s="228"/>
      <c r="AY141" s="228"/>
    </row>
    <row r="142" spans="1:65" s="21" customFormat="1" ht="24.15" customHeight="1">
      <c r="A142" s="15"/>
      <c r="B142" s="16"/>
      <c r="C142" s="179" t="s">
        <v>97</v>
      </c>
      <c r="D142" s="179" t="s">
        <v>88</v>
      </c>
      <c r="E142" s="180" t="s">
        <v>142</v>
      </c>
      <c r="F142" s="181" t="s">
        <v>143</v>
      </c>
      <c r="G142" s="182" t="s">
        <v>140</v>
      </c>
      <c r="H142" s="183">
        <v>84.3</v>
      </c>
      <c r="I142" s="184"/>
      <c r="J142" s="184">
        <f>ROUND(I142*H142,2)</f>
        <v>0</v>
      </c>
      <c r="K142" s="185"/>
      <c r="L142" s="20"/>
      <c r="M142" s="186"/>
      <c r="N142" s="187"/>
      <c r="O142" s="188"/>
      <c r="P142" s="188"/>
      <c r="Q142" s="188"/>
      <c r="R142" s="188"/>
      <c r="S142" s="188"/>
      <c r="T142" s="18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R142" s="190"/>
      <c r="AT142" s="190"/>
      <c r="AU142" s="190"/>
      <c r="AY142" s="2"/>
      <c r="BE142" s="191"/>
      <c r="BF142" s="191"/>
      <c r="BG142" s="191"/>
      <c r="BH142" s="191"/>
      <c r="BI142" s="191"/>
      <c r="BJ142" s="2"/>
      <c r="BK142" s="191"/>
      <c r="BL142" s="2"/>
      <c r="BM142" s="190"/>
    </row>
    <row r="143" spans="1:65" s="196" customFormat="1" ht="10">
      <c r="B143" s="197"/>
      <c r="C143" s="198"/>
      <c r="D143" s="199" t="s">
        <v>132</v>
      </c>
      <c r="E143" s="200" t="s">
        <v>1</v>
      </c>
      <c r="F143" s="201" t="s">
        <v>352</v>
      </c>
      <c r="G143" s="198"/>
      <c r="H143" s="200" t="s">
        <v>1</v>
      </c>
      <c r="I143" s="198"/>
      <c r="J143" s="198"/>
      <c r="K143" s="198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/>
      <c r="AU143" s="206"/>
      <c r="AY143" s="206"/>
    </row>
    <row r="144" spans="1:65" s="207" customFormat="1" ht="10">
      <c r="B144" s="208"/>
      <c r="C144" s="209"/>
      <c r="D144" s="199" t="s">
        <v>132</v>
      </c>
      <c r="E144" s="210" t="s">
        <v>1</v>
      </c>
      <c r="F144" s="211" t="s">
        <v>144</v>
      </c>
      <c r="G144" s="209"/>
      <c r="H144" s="212">
        <v>84.3</v>
      </c>
      <c r="I144" s="209"/>
      <c r="J144" s="209"/>
      <c r="K144" s="209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/>
      <c r="AU144" s="217"/>
      <c r="AY144" s="217"/>
    </row>
    <row r="145" spans="1:65" s="218" customFormat="1" ht="10">
      <c r="B145" s="219"/>
      <c r="C145" s="220"/>
      <c r="D145" s="199" t="s">
        <v>132</v>
      </c>
      <c r="E145" s="221" t="s">
        <v>1</v>
      </c>
      <c r="F145" s="222" t="s">
        <v>137</v>
      </c>
      <c r="G145" s="220"/>
      <c r="H145" s="223">
        <v>84.3</v>
      </c>
      <c r="I145" s="220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/>
      <c r="AU145" s="228"/>
      <c r="AY145" s="228"/>
    </row>
    <row r="146" spans="1:65" s="21" customFormat="1" ht="24.15" customHeight="1">
      <c r="A146" s="15"/>
      <c r="B146" s="16"/>
      <c r="C146" s="179" t="s">
        <v>91</v>
      </c>
      <c r="D146" s="179" t="s">
        <v>88</v>
      </c>
      <c r="E146" s="180" t="s">
        <v>145</v>
      </c>
      <c r="F146" s="181" t="s">
        <v>146</v>
      </c>
      <c r="G146" s="182" t="s">
        <v>140</v>
      </c>
      <c r="H146" s="212">
        <v>24.936</v>
      </c>
      <c r="I146" s="184"/>
      <c r="J146" s="184">
        <f>ROUND(I146*H146,2)</f>
        <v>0</v>
      </c>
      <c r="K146" s="185"/>
      <c r="L146" s="20"/>
      <c r="M146" s="186"/>
      <c r="N146" s="187"/>
      <c r="O146" s="188"/>
      <c r="P146" s="188"/>
      <c r="Q146" s="188"/>
      <c r="R146" s="188"/>
      <c r="S146" s="188"/>
      <c r="T146" s="18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R146" s="190"/>
      <c r="AT146" s="190"/>
      <c r="AU146" s="190"/>
      <c r="AY146" s="2"/>
      <c r="BE146" s="191"/>
      <c r="BF146" s="191"/>
      <c r="BG146" s="191"/>
      <c r="BH146" s="191"/>
      <c r="BI146" s="191"/>
      <c r="BJ146" s="2"/>
      <c r="BK146" s="191"/>
      <c r="BL146" s="2"/>
      <c r="BM146" s="190"/>
    </row>
    <row r="147" spans="1:65" s="196" customFormat="1" ht="10">
      <c r="B147" s="197"/>
      <c r="C147" s="198"/>
      <c r="D147" s="199" t="s">
        <v>132</v>
      </c>
      <c r="E147" s="200" t="s">
        <v>1</v>
      </c>
      <c r="F147" s="201" t="s">
        <v>353</v>
      </c>
      <c r="G147" s="198"/>
      <c r="H147" s="200" t="s">
        <v>1</v>
      </c>
      <c r="I147" s="198"/>
      <c r="J147" s="198"/>
      <c r="K147" s="198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/>
      <c r="AU147" s="206"/>
      <c r="AY147" s="206"/>
    </row>
    <row r="148" spans="1:65" s="207" customFormat="1" ht="10">
      <c r="B148" s="208"/>
      <c r="C148" s="209"/>
      <c r="D148" s="199" t="s">
        <v>132</v>
      </c>
      <c r="E148" s="210" t="s">
        <v>1</v>
      </c>
      <c r="F148" s="211" t="s">
        <v>354</v>
      </c>
      <c r="G148" s="209"/>
      <c r="H148" s="212">
        <v>24.936</v>
      </c>
      <c r="I148" s="209"/>
      <c r="J148" s="209"/>
      <c r="K148" s="209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/>
      <c r="AU148" s="217"/>
      <c r="AY148" s="217"/>
    </row>
    <row r="149" spans="1:65" s="218" customFormat="1" ht="10">
      <c r="B149" s="219"/>
      <c r="C149" s="220"/>
      <c r="D149" s="199" t="s">
        <v>132</v>
      </c>
      <c r="E149" s="221" t="s">
        <v>1</v>
      </c>
      <c r="F149" s="222" t="s">
        <v>137</v>
      </c>
      <c r="G149" s="220"/>
      <c r="H149" s="223">
        <v>24.936</v>
      </c>
      <c r="I149" s="220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/>
      <c r="AU149" s="228"/>
      <c r="AY149" s="228"/>
    </row>
    <row r="150" spans="1:65" s="21" customFormat="1" ht="16.5" customHeight="1">
      <c r="A150" s="15"/>
      <c r="B150" s="16"/>
      <c r="C150" s="229" t="s">
        <v>85</v>
      </c>
      <c r="D150" s="229" t="s">
        <v>147</v>
      </c>
      <c r="E150" s="230" t="s">
        <v>148</v>
      </c>
      <c r="F150" s="231" t="s">
        <v>149</v>
      </c>
      <c r="G150" s="232" t="s">
        <v>150</v>
      </c>
      <c r="H150" s="233">
        <v>51.2</v>
      </c>
      <c r="I150" s="234"/>
      <c r="J150" s="234">
        <f>ROUND(I150*H150,2)</f>
        <v>0</v>
      </c>
      <c r="K150" s="235"/>
      <c r="L150" s="236"/>
      <c r="M150" s="237"/>
      <c r="N150" s="238"/>
      <c r="O150" s="188"/>
      <c r="P150" s="188"/>
      <c r="Q150" s="188"/>
      <c r="R150" s="188"/>
      <c r="S150" s="188"/>
      <c r="T150" s="18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R150" s="190"/>
      <c r="AT150" s="190"/>
      <c r="AU150" s="190"/>
      <c r="AY150" s="2"/>
      <c r="BE150" s="191"/>
      <c r="BF150" s="191"/>
      <c r="BG150" s="191"/>
      <c r="BH150" s="191"/>
      <c r="BI150" s="191"/>
      <c r="BJ150" s="2"/>
      <c r="BK150" s="191"/>
      <c r="BL150" s="2"/>
      <c r="BM150" s="190"/>
    </row>
    <row r="151" spans="1:65" s="207" customFormat="1" ht="10">
      <c r="B151" s="208"/>
      <c r="C151" s="209"/>
      <c r="D151" s="199" t="s">
        <v>132</v>
      </c>
      <c r="E151" s="210" t="s">
        <v>1</v>
      </c>
      <c r="F151" s="211" t="s">
        <v>151</v>
      </c>
      <c r="G151" s="209"/>
      <c r="H151" s="212">
        <v>51.2</v>
      </c>
      <c r="I151" s="209"/>
      <c r="J151" s="209"/>
      <c r="K151" s="209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/>
      <c r="AU151" s="217"/>
      <c r="AY151" s="217"/>
    </row>
    <row r="152" spans="1:65" s="218" customFormat="1" ht="10">
      <c r="B152" s="219"/>
      <c r="C152" s="220"/>
      <c r="D152" s="199" t="s">
        <v>132</v>
      </c>
      <c r="E152" s="221" t="s">
        <v>1</v>
      </c>
      <c r="F152" s="222" t="s">
        <v>137</v>
      </c>
      <c r="G152" s="220"/>
      <c r="H152" s="223">
        <v>51.2</v>
      </c>
      <c r="I152" s="220"/>
      <c r="J152" s="220"/>
      <c r="K152" s="220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/>
      <c r="AU152" s="228"/>
      <c r="AY152" s="228"/>
    </row>
    <row r="153" spans="1:65" s="21" customFormat="1" ht="16.5" customHeight="1">
      <c r="A153" s="15"/>
      <c r="B153" s="16"/>
      <c r="C153" s="179" t="s">
        <v>99</v>
      </c>
      <c r="D153" s="179" t="s">
        <v>88</v>
      </c>
      <c r="E153" s="180"/>
      <c r="F153" s="181" t="s">
        <v>355</v>
      </c>
      <c r="G153" s="182" t="s">
        <v>131</v>
      </c>
      <c r="H153" s="212">
        <v>71.191000000000003</v>
      </c>
      <c r="I153" s="184"/>
      <c r="J153" s="184">
        <f>ROUND(I153*H153,2)</f>
        <v>0</v>
      </c>
      <c r="K153" s="185"/>
      <c r="L153" s="20"/>
      <c r="M153" s="186"/>
      <c r="N153" s="187"/>
      <c r="O153" s="188"/>
      <c r="P153" s="188"/>
      <c r="Q153" s="188"/>
      <c r="R153" s="188"/>
      <c r="S153" s="188"/>
      <c r="T153" s="18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R153" s="190"/>
      <c r="AT153" s="190"/>
      <c r="AU153" s="190"/>
      <c r="AY153" s="2"/>
      <c r="BE153" s="191"/>
      <c r="BF153" s="191"/>
      <c r="BG153" s="191"/>
      <c r="BH153" s="191"/>
      <c r="BI153" s="191"/>
      <c r="BJ153" s="2"/>
      <c r="BK153" s="191"/>
      <c r="BL153" s="2"/>
      <c r="BM153" s="190"/>
    </row>
    <row r="154" spans="1:65" s="196" customFormat="1" ht="10">
      <c r="B154" s="197"/>
      <c r="C154" s="198"/>
      <c r="D154" s="199" t="s">
        <v>132</v>
      </c>
      <c r="E154" s="200" t="s">
        <v>1</v>
      </c>
      <c r="F154" s="201" t="s">
        <v>351</v>
      </c>
      <c r="G154" s="198"/>
      <c r="H154" s="200" t="s">
        <v>1</v>
      </c>
      <c r="I154" s="198"/>
      <c r="J154" s="198"/>
      <c r="K154" s="198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/>
      <c r="AU154" s="206"/>
      <c r="AY154" s="206"/>
    </row>
    <row r="155" spans="1:65" s="207" customFormat="1" ht="10">
      <c r="B155" s="208"/>
      <c r="C155" s="209"/>
      <c r="D155" s="199" t="s">
        <v>132</v>
      </c>
      <c r="E155" s="210" t="s">
        <v>1</v>
      </c>
      <c r="F155" s="211" t="s">
        <v>356</v>
      </c>
      <c r="G155" s="209"/>
      <c r="H155" s="212">
        <v>71.191000000000003</v>
      </c>
      <c r="I155" s="209"/>
      <c r="J155" s="209"/>
      <c r="K155" s="209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/>
      <c r="AU155" s="217"/>
      <c r="AY155" s="217"/>
    </row>
    <row r="156" spans="1:65" s="218" customFormat="1" ht="10">
      <c r="B156" s="219"/>
      <c r="C156" s="220"/>
      <c r="D156" s="199" t="s">
        <v>132</v>
      </c>
      <c r="E156" s="221" t="s">
        <v>1</v>
      </c>
      <c r="F156" s="222" t="s">
        <v>137</v>
      </c>
      <c r="G156" s="220"/>
      <c r="H156" s="223">
        <v>71.191000000000003</v>
      </c>
      <c r="I156" s="220"/>
      <c r="J156" s="220"/>
      <c r="K156" s="220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/>
      <c r="AU156" s="228"/>
      <c r="AY156" s="228"/>
    </row>
    <row r="157" spans="1:65" s="163" customFormat="1" ht="22.75" customHeight="1">
      <c r="B157" s="164"/>
      <c r="C157" s="165"/>
      <c r="D157" s="166" t="s">
        <v>54</v>
      </c>
      <c r="E157" s="177" t="s">
        <v>85</v>
      </c>
      <c r="F157" s="177" t="s">
        <v>152</v>
      </c>
      <c r="G157" s="165"/>
      <c r="H157" s="165"/>
      <c r="I157" s="165"/>
      <c r="J157" s="178">
        <f>+SUM(J158:J169)</f>
        <v>0</v>
      </c>
      <c r="K157" s="165"/>
      <c r="L157" s="169"/>
      <c r="M157" s="170"/>
      <c r="N157" s="171"/>
      <c r="O157" s="171"/>
      <c r="P157" s="172"/>
      <c r="Q157" s="171"/>
      <c r="R157" s="172"/>
      <c r="S157" s="171"/>
      <c r="T157" s="173"/>
      <c r="AR157" s="174"/>
      <c r="AT157" s="175"/>
      <c r="AU157" s="175"/>
      <c r="AY157" s="174"/>
      <c r="BK157" s="176"/>
    </row>
    <row r="158" spans="1:65" s="21" customFormat="1" ht="21.75" customHeight="1">
      <c r="A158" s="15"/>
      <c r="B158" s="16"/>
      <c r="C158" s="179" t="s">
        <v>153</v>
      </c>
      <c r="D158" s="179" t="s">
        <v>88</v>
      </c>
      <c r="E158" s="180" t="s">
        <v>154</v>
      </c>
      <c r="F158" s="181" t="s">
        <v>155</v>
      </c>
      <c r="G158" s="182" t="s">
        <v>131</v>
      </c>
      <c r="H158" s="183">
        <v>64.149000000000001</v>
      </c>
      <c r="I158" s="184"/>
      <c r="J158" s="184">
        <f>ROUND(I158*H158,2)</f>
        <v>0</v>
      </c>
      <c r="K158" s="185"/>
      <c r="L158" s="20"/>
      <c r="M158" s="186"/>
      <c r="N158" s="187"/>
      <c r="O158" s="188"/>
      <c r="P158" s="188"/>
      <c r="Q158" s="188"/>
      <c r="R158" s="188"/>
      <c r="S158" s="188"/>
      <c r="T158" s="18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R158" s="190"/>
      <c r="AT158" s="190"/>
      <c r="AU158" s="190"/>
      <c r="AY158" s="2"/>
      <c r="BE158" s="191"/>
      <c r="BF158" s="191"/>
      <c r="BG158" s="191"/>
      <c r="BH158" s="191"/>
      <c r="BI158" s="191"/>
      <c r="BJ158" s="2"/>
      <c r="BK158" s="191"/>
      <c r="BL158" s="2"/>
      <c r="BM158" s="190"/>
    </row>
    <row r="159" spans="1:65" s="196" customFormat="1" ht="10">
      <c r="B159" s="197"/>
      <c r="C159" s="198"/>
      <c r="D159" s="199" t="s">
        <v>132</v>
      </c>
      <c r="E159" s="200" t="s">
        <v>1</v>
      </c>
      <c r="F159" s="201" t="s">
        <v>156</v>
      </c>
      <c r="G159" s="198"/>
      <c r="H159" s="200" t="s">
        <v>1</v>
      </c>
      <c r="I159" s="198"/>
      <c r="J159" s="198"/>
      <c r="K159" s="198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/>
      <c r="AU159" s="206"/>
      <c r="AY159" s="206"/>
    </row>
    <row r="160" spans="1:65" s="207" customFormat="1" ht="10">
      <c r="B160" s="208"/>
      <c r="C160" s="209"/>
      <c r="D160" s="199" t="s">
        <v>132</v>
      </c>
      <c r="E160" s="210" t="s">
        <v>1</v>
      </c>
      <c r="F160" s="211" t="s">
        <v>157</v>
      </c>
      <c r="G160" s="209"/>
      <c r="H160" s="212">
        <v>64.149000000000001</v>
      </c>
      <c r="I160" s="209"/>
      <c r="J160" s="209"/>
      <c r="K160" s="209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/>
      <c r="AU160" s="217"/>
      <c r="AY160" s="217"/>
    </row>
    <row r="161" spans="1:65" s="218" customFormat="1" ht="10">
      <c r="B161" s="219"/>
      <c r="C161" s="220"/>
      <c r="D161" s="199" t="s">
        <v>132</v>
      </c>
      <c r="E161" s="221" t="s">
        <v>1</v>
      </c>
      <c r="F161" s="222" t="s">
        <v>137</v>
      </c>
      <c r="G161" s="220"/>
      <c r="H161" s="223">
        <v>64.149000000000001</v>
      </c>
      <c r="I161" s="220"/>
      <c r="J161" s="220"/>
      <c r="K161" s="220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/>
      <c r="AU161" s="228"/>
      <c r="AY161" s="228"/>
    </row>
    <row r="162" spans="1:65" s="21" customFormat="1" ht="16.5" customHeight="1">
      <c r="A162" s="15"/>
      <c r="B162" s="16"/>
      <c r="C162" s="229" t="s">
        <v>103</v>
      </c>
      <c r="D162" s="229" t="s">
        <v>147</v>
      </c>
      <c r="E162" s="230" t="s">
        <v>158</v>
      </c>
      <c r="F162" s="231" t="s">
        <v>380</v>
      </c>
      <c r="G162" s="232" t="s">
        <v>131</v>
      </c>
      <c r="H162" s="233">
        <v>64.149000000000001</v>
      </c>
      <c r="I162" s="234"/>
      <c r="J162" s="234">
        <f>ROUND(I162*H162,2)</f>
        <v>0</v>
      </c>
      <c r="K162" s="235"/>
      <c r="L162" s="236"/>
      <c r="M162" s="237"/>
      <c r="N162" s="238"/>
      <c r="O162" s="188"/>
      <c r="P162" s="188"/>
      <c r="Q162" s="188"/>
      <c r="R162" s="188"/>
      <c r="S162" s="188"/>
      <c r="T162" s="18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R162" s="190"/>
      <c r="AT162" s="190"/>
      <c r="AU162" s="190"/>
      <c r="AY162" s="2"/>
      <c r="BE162" s="191"/>
      <c r="BF162" s="191"/>
      <c r="BG162" s="191"/>
      <c r="BH162" s="191"/>
      <c r="BI162" s="191"/>
      <c r="BJ162" s="2"/>
      <c r="BK162" s="191"/>
      <c r="BL162" s="2"/>
      <c r="BM162" s="190"/>
    </row>
    <row r="163" spans="1:65" s="21" customFormat="1" ht="24.15" customHeight="1">
      <c r="A163" s="15"/>
      <c r="B163" s="16"/>
      <c r="C163" s="179" t="s">
        <v>159</v>
      </c>
      <c r="D163" s="179" t="s">
        <v>88</v>
      </c>
      <c r="E163" s="180" t="s">
        <v>160</v>
      </c>
      <c r="F163" s="181" t="s">
        <v>161</v>
      </c>
      <c r="G163" s="182" t="s">
        <v>131</v>
      </c>
      <c r="H163" s="183">
        <v>24.207000000000001</v>
      </c>
      <c r="I163" s="184"/>
      <c r="J163" s="184">
        <f>ROUND(I163*H163,2)</f>
        <v>0</v>
      </c>
      <c r="K163" s="185"/>
      <c r="L163" s="20"/>
      <c r="M163" s="186"/>
      <c r="N163" s="187"/>
      <c r="O163" s="188"/>
      <c r="P163" s="188"/>
      <c r="Q163" s="188"/>
      <c r="R163" s="188"/>
      <c r="S163" s="188"/>
      <c r="T163" s="18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R163" s="190"/>
      <c r="AT163" s="190"/>
      <c r="AU163" s="190"/>
      <c r="AY163" s="2"/>
      <c r="BE163" s="191"/>
      <c r="BF163" s="191"/>
      <c r="BG163" s="191"/>
      <c r="BH163" s="191"/>
      <c r="BI163" s="191"/>
      <c r="BJ163" s="2"/>
      <c r="BK163" s="191"/>
      <c r="BL163" s="2"/>
      <c r="BM163" s="190"/>
    </row>
    <row r="164" spans="1:65" s="196" customFormat="1" ht="10">
      <c r="B164" s="197"/>
      <c r="C164" s="198"/>
      <c r="D164" s="199" t="s">
        <v>132</v>
      </c>
      <c r="E164" s="200" t="s">
        <v>1</v>
      </c>
      <c r="F164" s="201" t="s">
        <v>133</v>
      </c>
      <c r="G164" s="198"/>
      <c r="H164" s="200" t="s">
        <v>1</v>
      </c>
      <c r="I164" s="198"/>
      <c r="J164" s="198"/>
      <c r="K164" s="198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/>
      <c r="AU164" s="206"/>
      <c r="AY164" s="206"/>
    </row>
    <row r="165" spans="1:65" s="207" customFormat="1" ht="10">
      <c r="B165" s="208"/>
      <c r="C165" s="209"/>
      <c r="D165" s="199" t="s">
        <v>132</v>
      </c>
      <c r="E165" s="210" t="s">
        <v>1</v>
      </c>
      <c r="F165" s="211" t="s">
        <v>134</v>
      </c>
      <c r="G165" s="209"/>
      <c r="H165" s="212">
        <v>10.526999999999999</v>
      </c>
      <c r="I165" s="209"/>
      <c r="J165" s="209"/>
      <c r="K165" s="209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/>
      <c r="AU165" s="217"/>
      <c r="AY165" s="217"/>
    </row>
    <row r="166" spans="1:65" s="196" customFormat="1" ht="10">
      <c r="B166" s="197"/>
      <c r="C166" s="198"/>
      <c r="D166" s="199" t="s">
        <v>132</v>
      </c>
      <c r="E166" s="200" t="s">
        <v>1</v>
      </c>
      <c r="F166" s="201" t="s">
        <v>135</v>
      </c>
      <c r="G166" s="198"/>
      <c r="H166" s="200" t="s">
        <v>1</v>
      </c>
      <c r="I166" s="198"/>
      <c r="J166" s="198"/>
      <c r="K166" s="198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/>
      <c r="AU166" s="206"/>
      <c r="AY166" s="206"/>
    </row>
    <row r="167" spans="1:65" s="207" customFormat="1" ht="10">
      <c r="B167" s="208"/>
      <c r="C167" s="209"/>
      <c r="D167" s="199" t="s">
        <v>132</v>
      </c>
      <c r="E167" s="210" t="s">
        <v>1</v>
      </c>
      <c r="F167" s="211" t="s">
        <v>136</v>
      </c>
      <c r="G167" s="209"/>
      <c r="H167" s="212">
        <v>13.68</v>
      </c>
      <c r="I167" s="209"/>
      <c r="J167" s="209"/>
      <c r="K167" s="209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/>
      <c r="AU167" s="217"/>
      <c r="AY167" s="217"/>
    </row>
    <row r="168" spans="1:65" s="218" customFormat="1" ht="10">
      <c r="B168" s="219"/>
      <c r="C168" s="220"/>
      <c r="D168" s="199" t="s">
        <v>132</v>
      </c>
      <c r="E168" s="221" t="s">
        <v>1</v>
      </c>
      <c r="F168" s="222" t="s">
        <v>137</v>
      </c>
      <c r="G168" s="220"/>
      <c r="H168" s="223">
        <v>24.207000000000001</v>
      </c>
      <c r="I168" s="220"/>
      <c r="J168" s="220"/>
      <c r="K168" s="220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/>
      <c r="AU168" s="228"/>
      <c r="AY168" s="228"/>
    </row>
    <row r="169" spans="1:65" s="21" customFormat="1" ht="16.5" customHeight="1">
      <c r="A169" s="15"/>
      <c r="B169" s="16"/>
      <c r="C169" s="229" t="s">
        <v>107</v>
      </c>
      <c r="D169" s="229" t="s">
        <v>147</v>
      </c>
      <c r="E169" s="230" t="s">
        <v>158</v>
      </c>
      <c r="F169" s="231" t="s">
        <v>380</v>
      </c>
      <c r="G169" s="232" t="s">
        <v>131</v>
      </c>
      <c r="H169" s="233">
        <v>24.207000000000001</v>
      </c>
      <c r="I169" s="234"/>
      <c r="J169" s="234">
        <f>ROUND(I169*H169,2)</f>
        <v>0</v>
      </c>
      <c r="K169" s="235"/>
      <c r="L169" s="236"/>
      <c r="M169" s="237"/>
      <c r="N169" s="238"/>
      <c r="O169" s="188"/>
      <c r="P169" s="188"/>
      <c r="Q169" s="188"/>
      <c r="R169" s="188"/>
      <c r="S169" s="188"/>
      <c r="T169" s="18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R169" s="190"/>
      <c r="AT169" s="190"/>
      <c r="AU169" s="190"/>
      <c r="AY169" s="2"/>
      <c r="BE169" s="191"/>
      <c r="BF169" s="191"/>
      <c r="BG169" s="191"/>
      <c r="BH169" s="191"/>
      <c r="BI169" s="191"/>
      <c r="BJ169" s="2"/>
      <c r="BK169" s="191"/>
      <c r="BL169" s="2"/>
      <c r="BM169" s="190"/>
    </row>
    <row r="170" spans="1:65" s="163" customFormat="1" ht="22.75" customHeight="1">
      <c r="B170" s="164"/>
      <c r="C170" s="165"/>
      <c r="D170" s="166" t="s">
        <v>54</v>
      </c>
      <c r="E170" s="177" t="s">
        <v>99</v>
      </c>
      <c r="F170" s="177" t="s">
        <v>162</v>
      </c>
      <c r="G170" s="165"/>
      <c r="H170" s="165"/>
      <c r="I170" s="165"/>
      <c r="J170" s="178">
        <f>+SUM(J171:J197)</f>
        <v>0</v>
      </c>
      <c r="K170" s="165"/>
      <c r="L170" s="169"/>
      <c r="M170" s="170"/>
      <c r="N170" s="171"/>
      <c r="O170" s="171"/>
      <c r="P170" s="172"/>
      <c r="Q170" s="171"/>
      <c r="R170" s="172"/>
      <c r="S170" s="171"/>
      <c r="T170" s="173"/>
      <c r="AR170" s="174"/>
      <c r="AT170" s="175"/>
      <c r="AU170" s="175"/>
      <c r="AY170" s="174"/>
      <c r="BK170" s="176"/>
    </row>
    <row r="171" spans="1:65" s="21" customFormat="1" ht="24.15" customHeight="1">
      <c r="A171" s="15"/>
      <c r="B171" s="16"/>
      <c r="C171" s="179" t="s">
        <v>163</v>
      </c>
      <c r="D171" s="179" t="s">
        <v>88</v>
      </c>
      <c r="E171" s="180" t="s">
        <v>164</v>
      </c>
      <c r="F171" s="181" t="s">
        <v>165</v>
      </c>
      <c r="G171" s="182" t="s">
        <v>131</v>
      </c>
      <c r="H171" s="183">
        <v>89.337999999999994</v>
      </c>
      <c r="I171" s="184"/>
      <c r="J171" s="184">
        <f>ROUND(I171*H171,2)</f>
        <v>0</v>
      </c>
      <c r="K171" s="185"/>
      <c r="L171" s="20"/>
      <c r="M171" s="186"/>
      <c r="N171" s="187"/>
      <c r="O171" s="188"/>
      <c r="P171" s="188"/>
      <c r="Q171" s="188"/>
      <c r="R171" s="188"/>
      <c r="S171" s="188"/>
      <c r="T171" s="18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R171" s="190"/>
      <c r="AT171" s="190"/>
      <c r="AU171" s="190"/>
      <c r="AY171" s="2"/>
      <c r="BE171" s="191"/>
      <c r="BF171" s="191"/>
      <c r="BG171" s="191"/>
      <c r="BH171" s="191"/>
      <c r="BI171" s="191"/>
      <c r="BJ171" s="2"/>
      <c r="BK171" s="191"/>
      <c r="BL171" s="2"/>
      <c r="BM171" s="190"/>
    </row>
    <row r="172" spans="1:65" s="196" customFormat="1" ht="10">
      <c r="B172" s="197"/>
      <c r="C172" s="198"/>
      <c r="D172" s="199" t="s">
        <v>132</v>
      </c>
      <c r="E172" s="200" t="s">
        <v>1</v>
      </c>
      <c r="F172" s="201" t="s">
        <v>357</v>
      </c>
      <c r="G172" s="198"/>
      <c r="H172" s="200" t="s">
        <v>1</v>
      </c>
      <c r="I172" s="198"/>
      <c r="J172" s="198"/>
      <c r="K172" s="198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/>
      <c r="AU172" s="206"/>
      <c r="AY172" s="206"/>
    </row>
    <row r="173" spans="1:65" s="207" customFormat="1" ht="10">
      <c r="B173" s="208"/>
      <c r="C173" s="209"/>
      <c r="D173" s="199" t="s">
        <v>132</v>
      </c>
      <c r="E173" s="210" t="s">
        <v>1</v>
      </c>
      <c r="F173" s="211" t="s">
        <v>166</v>
      </c>
      <c r="G173" s="209"/>
      <c r="H173" s="212">
        <v>65.257999999999996</v>
      </c>
      <c r="I173" s="209"/>
      <c r="J173" s="209"/>
      <c r="K173" s="209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/>
      <c r="AU173" s="217"/>
      <c r="AY173" s="217"/>
    </row>
    <row r="174" spans="1:65" s="196" customFormat="1" ht="10">
      <c r="B174" s="197"/>
      <c r="C174" s="198"/>
      <c r="D174" s="199" t="s">
        <v>132</v>
      </c>
      <c r="E174" s="200" t="s">
        <v>1</v>
      </c>
      <c r="F174" s="201" t="s">
        <v>167</v>
      </c>
      <c r="G174" s="198"/>
      <c r="H174" s="200" t="s">
        <v>1</v>
      </c>
      <c r="I174" s="198"/>
      <c r="J174" s="198"/>
      <c r="K174" s="198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/>
      <c r="AU174" s="206"/>
      <c r="AY174" s="206"/>
    </row>
    <row r="175" spans="1:65" s="207" customFormat="1" ht="10">
      <c r="B175" s="208"/>
      <c r="C175" s="209"/>
      <c r="D175" s="199" t="s">
        <v>132</v>
      </c>
      <c r="E175" s="210" t="s">
        <v>1</v>
      </c>
      <c r="F175" s="211" t="s">
        <v>168</v>
      </c>
      <c r="G175" s="209"/>
      <c r="H175" s="212">
        <v>24.08</v>
      </c>
      <c r="I175" s="209"/>
      <c r="J175" s="209"/>
      <c r="K175" s="209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/>
      <c r="AU175" s="217"/>
      <c r="AY175" s="217"/>
    </row>
    <row r="176" spans="1:65" s="218" customFormat="1" ht="10">
      <c r="B176" s="219"/>
      <c r="C176" s="220"/>
      <c r="D176" s="199" t="s">
        <v>132</v>
      </c>
      <c r="E176" s="221" t="s">
        <v>1</v>
      </c>
      <c r="F176" s="222" t="s">
        <v>137</v>
      </c>
      <c r="G176" s="220"/>
      <c r="H176" s="223">
        <v>89.337999999999994</v>
      </c>
      <c r="I176" s="220"/>
      <c r="J176" s="220"/>
      <c r="K176" s="220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/>
      <c r="AU176" s="228"/>
      <c r="AY176" s="228"/>
    </row>
    <row r="177" spans="1:65" s="21" customFormat="1" ht="24.15" customHeight="1">
      <c r="A177" s="15"/>
      <c r="B177" s="16"/>
      <c r="C177" s="179" t="s">
        <v>111</v>
      </c>
      <c r="D177" s="179" t="s">
        <v>88</v>
      </c>
      <c r="E177" s="180" t="s">
        <v>169</v>
      </c>
      <c r="F177" s="181" t="s">
        <v>170</v>
      </c>
      <c r="G177" s="182" t="s">
        <v>131</v>
      </c>
      <c r="H177" s="183">
        <v>89.337999999999994</v>
      </c>
      <c r="I177" s="184"/>
      <c r="J177" s="184">
        <f>ROUND(I177*H177,2)</f>
        <v>0</v>
      </c>
      <c r="K177" s="185"/>
      <c r="L177" s="20"/>
      <c r="M177" s="186"/>
      <c r="N177" s="187"/>
      <c r="O177" s="188"/>
      <c r="P177" s="188"/>
      <c r="Q177" s="188"/>
      <c r="R177" s="188"/>
      <c r="S177" s="188"/>
      <c r="T177" s="18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R177" s="190"/>
      <c r="AT177" s="190"/>
      <c r="AU177" s="190"/>
      <c r="AY177" s="2"/>
      <c r="BE177" s="191"/>
      <c r="BF177" s="191"/>
      <c r="BG177" s="191"/>
      <c r="BH177" s="191"/>
      <c r="BI177" s="191"/>
      <c r="BJ177" s="2"/>
      <c r="BK177" s="191"/>
      <c r="BL177" s="2"/>
      <c r="BM177" s="190"/>
    </row>
    <row r="178" spans="1:65" s="196" customFormat="1" ht="10">
      <c r="B178" s="197"/>
      <c r="C178" s="198"/>
      <c r="D178" s="199" t="s">
        <v>132</v>
      </c>
      <c r="E178" s="200" t="s">
        <v>1</v>
      </c>
      <c r="F178" s="201" t="s">
        <v>357</v>
      </c>
      <c r="G178" s="198"/>
      <c r="H178" s="200" t="s">
        <v>1</v>
      </c>
      <c r="I178" s="198"/>
      <c r="J178" s="198"/>
      <c r="K178" s="198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/>
      <c r="AU178" s="206"/>
      <c r="AY178" s="206"/>
    </row>
    <row r="179" spans="1:65" s="207" customFormat="1" ht="10">
      <c r="B179" s="208"/>
      <c r="C179" s="209"/>
      <c r="D179" s="199" t="s">
        <v>132</v>
      </c>
      <c r="E179" s="210" t="s">
        <v>1</v>
      </c>
      <c r="F179" s="211" t="s">
        <v>166</v>
      </c>
      <c r="G179" s="209"/>
      <c r="H179" s="212">
        <v>65.257999999999996</v>
      </c>
      <c r="I179" s="209"/>
      <c r="J179" s="209"/>
      <c r="K179" s="209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/>
      <c r="AU179" s="217"/>
      <c r="AY179" s="217"/>
    </row>
    <row r="180" spans="1:65" s="196" customFormat="1" ht="10">
      <c r="B180" s="197"/>
      <c r="C180" s="198"/>
      <c r="D180" s="199" t="s">
        <v>132</v>
      </c>
      <c r="E180" s="200" t="s">
        <v>1</v>
      </c>
      <c r="F180" s="201" t="s">
        <v>167</v>
      </c>
      <c r="G180" s="198"/>
      <c r="H180" s="200" t="s">
        <v>1</v>
      </c>
      <c r="I180" s="198"/>
      <c r="J180" s="198"/>
      <c r="K180" s="198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/>
      <c r="AU180" s="206"/>
      <c r="AY180" s="206"/>
    </row>
    <row r="181" spans="1:65" s="207" customFormat="1" ht="10">
      <c r="B181" s="208"/>
      <c r="C181" s="209"/>
      <c r="D181" s="199" t="s">
        <v>132</v>
      </c>
      <c r="E181" s="210" t="s">
        <v>1</v>
      </c>
      <c r="F181" s="211" t="s">
        <v>168</v>
      </c>
      <c r="G181" s="209"/>
      <c r="H181" s="212">
        <v>24.08</v>
      </c>
      <c r="I181" s="209"/>
      <c r="J181" s="209"/>
      <c r="K181" s="209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/>
      <c r="AU181" s="217"/>
      <c r="AY181" s="217"/>
    </row>
    <row r="182" spans="1:65" s="218" customFormat="1" ht="10">
      <c r="B182" s="219"/>
      <c r="C182" s="220"/>
      <c r="D182" s="199" t="s">
        <v>132</v>
      </c>
      <c r="E182" s="221" t="s">
        <v>1</v>
      </c>
      <c r="F182" s="222" t="s">
        <v>137</v>
      </c>
      <c r="G182" s="220"/>
      <c r="H182" s="223">
        <v>89.337999999999994</v>
      </c>
      <c r="I182" s="220"/>
      <c r="J182" s="220"/>
      <c r="K182" s="220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/>
      <c r="AU182" s="228"/>
      <c r="AY182" s="228"/>
    </row>
    <row r="183" spans="1:65" s="21" customFormat="1" ht="24.15" customHeight="1">
      <c r="A183" s="15"/>
      <c r="B183" s="16"/>
      <c r="C183" s="179" t="s">
        <v>171</v>
      </c>
      <c r="D183" s="179" t="s">
        <v>88</v>
      </c>
      <c r="E183" s="180" t="s">
        <v>172</v>
      </c>
      <c r="F183" s="181" t="s">
        <v>173</v>
      </c>
      <c r="G183" s="182" t="s">
        <v>140</v>
      </c>
      <c r="H183" s="183">
        <v>19.186</v>
      </c>
      <c r="I183" s="184"/>
      <c r="J183" s="184">
        <f>ROUND(I183*H183,2)</f>
        <v>0</v>
      </c>
      <c r="K183" s="185"/>
      <c r="L183" s="20"/>
      <c r="M183" s="186"/>
      <c r="N183" s="187"/>
      <c r="O183" s="188"/>
      <c r="P183" s="188"/>
      <c r="Q183" s="188"/>
      <c r="R183" s="188"/>
      <c r="S183" s="188"/>
      <c r="T183" s="18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R183" s="190"/>
      <c r="AT183" s="190"/>
      <c r="AU183" s="190"/>
      <c r="AY183" s="2"/>
      <c r="BE183" s="191"/>
      <c r="BF183" s="191"/>
      <c r="BG183" s="191"/>
      <c r="BH183" s="191"/>
      <c r="BI183" s="191"/>
      <c r="BJ183" s="2"/>
      <c r="BK183" s="191"/>
      <c r="BL183" s="2"/>
      <c r="BM183" s="190"/>
    </row>
    <row r="184" spans="1:65" s="196" customFormat="1" ht="10">
      <c r="B184" s="197"/>
      <c r="C184" s="198"/>
      <c r="D184" s="199" t="s">
        <v>132</v>
      </c>
      <c r="E184" s="200" t="s">
        <v>1</v>
      </c>
      <c r="F184" s="201" t="s">
        <v>174</v>
      </c>
      <c r="G184" s="198"/>
      <c r="H184" s="200" t="s">
        <v>1</v>
      </c>
      <c r="I184" s="198"/>
      <c r="J184" s="198"/>
      <c r="K184" s="198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/>
      <c r="AU184" s="206"/>
      <c r="AY184" s="206"/>
    </row>
    <row r="185" spans="1:65" s="207" customFormat="1" ht="10">
      <c r="B185" s="208"/>
      <c r="C185" s="209"/>
      <c r="D185" s="199" t="s">
        <v>132</v>
      </c>
      <c r="E185" s="210" t="s">
        <v>1</v>
      </c>
      <c r="F185" s="211" t="s">
        <v>175</v>
      </c>
      <c r="G185" s="209"/>
      <c r="H185" s="212">
        <v>2.77</v>
      </c>
      <c r="I185" s="209"/>
      <c r="J185" s="209"/>
      <c r="K185" s="209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/>
      <c r="AU185" s="217"/>
      <c r="AY185" s="217"/>
    </row>
    <row r="186" spans="1:65" s="207" customFormat="1" ht="10">
      <c r="B186" s="208"/>
      <c r="C186" s="209"/>
      <c r="D186" s="199"/>
      <c r="E186" s="210"/>
      <c r="F186" s="201" t="s">
        <v>210</v>
      </c>
      <c r="G186" s="198"/>
      <c r="H186" s="200" t="s">
        <v>1</v>
      </c>
      <c r="I186" s="209"/>
      <c r="J186" s="209"/>
      <c r="K186" s="209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/>
      <c r="AU186" s="217"/>
      <c r="AY186" s="217"/>
    </row>
    <row r="187" spans="1:65" s="207" customFormat="1" ht="10">
      <c r="B187" s="208"/>
      <c r="C187" s="209"/>
      <c r="D187" s="199"/>
      <c r="E187" s="210"/>
      <c r="F187" s="211" t="s">
        <v>278</v>
      </c>
      <c r="G187" s="209"/>
      <c r="H187" s="212">
        <v>16.416</v>
      </c>
      <c r="I187" s="209"/>
      <c r="J187" s="209"/>
      <c r="K187" s="209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/>
      <c r="AU187" s="217"/>
      <c r="AY187" s="217"/>
    </row>
    <row r="188" spans="1:65" s="218" customFormat="1" ht="10">
      <c r="B188" s="219"/>
      <c r="C188" s="220"/>
      <c r="D188" s="199" t="s">
        <v>132</v>
      </c>
      <c r="E188" s="221" t="s">
        <v>1</v>
      </c>
      <c r="F188" s="222" t="s">
        <v>137</v>
      </c>
      <c r="G188" s="220"/>
      <c r="H188" s="223">
        <v>19.186</v>
      </c>
      <c r="I188" s="220"/>
      <c r="J188" s="220"/>
      <c r="K188" s="220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/>
      <c r="AU188" s="228"/>
      <c r="AY188" s="228"/>
    </row>
    <row r="189" spans="1:65" s="218" customFormat="1">
      <c r="B189" s="219"/>
      <c r="C189" s="179">
        <v>14</v>
      </c>
      <c r="D189" s="199"/>
      <c r="E189" s="221"/>
      <c r="F189" s="181" t="s">
        <v>358</v>
      </c>
      <c r="G189" s="182" t="s">
        <v>131</v>
      </c>
      <c r="H189" s="183">
        <v>273.60000000000002</v>
      </c>
      <c r="I189" s="184"/>
      <c r="J189" s="184">
        <f>ROUND(I189*H189,2)</f>
        <v>0</v>
      </c>
      <c r="K189" s="220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/>
      <c r="AU189" s="228"/>
      <c r="AY189" s="228"/>
      <c r="BE189" s="191"/>
      <c r="BF189" s="191"/>
      <c r="BG189" s="191"/>
      <c r="BH189" s="191"/>
      <c r="BI189" s="191"/>
      <c r="BJ189" s="2"/>
      <c r="BK189" s="191"/>
      <c r="BL189" s="2"/>
      <c r="BM189" s="190"/>
    </row>
    <row r="190" spans="1:65" s="218" customFormat="1" ht="11.5">
      <c r="B190" s="219"/>
      <c r="C190" s="220"/>
      <c r="D190" s="199"/>
      <c r="E190" s="221"/>
      <c r="F190" s="201" t="s">
        <v>210</v>
      </c>
      <c r="G190" s="198"/>
      <c r="H190" s="200" t="s">
        <v>1</v>
      </c>
      <c r="I190" s="243"/>
      <c r="J190" s="243"/>
      <c r="K190" s="220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/>
      <c r="AU190" s="228"/>
      <c r="AY190" s="228"/>
    </row>
    <row r="191" spans="1:65" s="218" customFormat="1" ht="10">
      <c r="B191" s="219"/>
      <c r="C191" s="220"/>
      <c r="D191" s="199"/>
      <c r="E191" s="221"/>
      <c r="F191" s="211" t="s">
        <v>277</v>
      </c>
      <c r="G191" s="209"/>
      <c r="H191" s="212">
        <v>273.60000000000002</v>
      </c>
      <c r="I191" s="220"/>
      <c r="J191" s="220"/>
      <c r="K191" s="220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/>
      <c r="AU191" s="228"/>
      <c r="AY191" s="228"/>
    </row>
    <row r="192" spans="1:65" s="218" customFormat="1" ht="10">
      <c r="B192" s="219"/>
      <c r="C192" s="220"/>
      <c r="D192" s="199"/>
      <c r="E192" s="221"/>
      <c r="F192" s="222" t="s">
        <v>137</v>
      </c>
      <c r="G192" s="220"/>
      <c r="H192" s="223">
        <v>273.60000000000002</v>
      </c>
      <c r="I192" s="220"/>
      <c r="J192" s="220"/>
      <c r="K192" s="220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/>
      <c r="AU192" s="228"/>
      <c r="AY192" s="228"/>
    </row>
    <row r="193" spans="1:65" s="21" customFormat="1" ht="16.5" customHeight="1">
      <c r="A193" s="15"/>
      <c r="B193" s="16"/>
      <c r="C193" s="179">
        <v>15</v>
      </c>
      <c r="D193" s="179" t="s">
        <v>88</v>
      </c>
      <c r="E193" s="180" t="s">
        <v>176</v>
      </c>
      <c r="F193" s="181" t="s">
        <v>177</v>
      </c>
      <c r="G193" s="182" t="s">
        <v>140</v>
      </c>
      <c r="H193" s="183">
        <v>2.5659999999999998</v>
      </c>
      <c r="I193" s="184"/>
      <c r="J193" s="184">
        <f>ROUND(I193*H193,2)</f>
        <v>0</v>
      </c>
      <c r="K193" s="185"/>
      <c r="L193" s="20"/>
      <c r="M193" s="186"/>
      <c r="N193" s="187"/>
      <c r="O193" s="188"/>
      <c r="P193" s="188"/>
      <c r="Q193" s="188"/>
      <c r="R193" s="188"/>
      <c r="S193" s="188"/>
      <c r="T193" s="18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R193" s="190"/>
      <c r="AT193" s="190"/>
      <c r="AU193" s="190"/>
      <c r="AY193" s="2"/>
      <c r="BE193" s="191"/>
      <c r="BF193" s="191"/>
      <c r="BG193" s="191"/>
      <c r="BH193" s="191"/>
      <c r="BI193" s="191"/>
      <c r="BJ193" s="2"/>
      <c r="BK193" s="191"/>
      <c r="BL193" s="2"/>
      <c r="BM193" s="190"/>
    </row>
    <row r="194" spans="1:65" s="196" customFormat="1" ht="10">
      <c r="B194" s="197"/>
      <c r="C194" s="198"/>
      <c r="D194" s="199" t="s">
        <v>132</v>
      </c>
      <c r="E194" s="200" t="s">
        <v>1</v>
      </c>
      <c r="F194" s="201" t="s">
        <v>174</v>
      </c>
      <c r="G194" s="198"/>
      <c r="H194" s="200" t="s">
        <v>1</v>
      </c>
      <c r="I194" s="198"/>
      <c r="J194" s="198"/>
      <c r="K194" s="198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/>
      <c r="AU194" s="206"/>
      <c r="AY194" s="206"/>
    </row>
    <row r="195" spans="1:65" s="207" customFormat="1" ht="10">
      <c r="B195" s="208"/>
      <c r="C195" s="209"/>
      <c r="D195" s="199" t="s">
        <v>132</v>
      </c>
      <c r="E195" s="210" t="s">
        <v>1</v>
      </c>
      <c r="F195" s="211" t="s">
        <v>178</v>
      </c>
      <c r="G195" s="209"/>
      <c r="H195" s="212">
        <v>2.5659999999999998</v>
      </c>
      <c r="I195" s="209"/>
      <c r="J195" s="209"/>
      <c r="K195" s="209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/>
      <c r="AU195" s="217"/>
      <c r="AY195" s="217"/>
    </row>
    <row r="196" spans="1:65" s="218" customFormat="1" ht="10">
      <c r="B196" s="219"/>
      <c r="C196" s="220"/>
      <c r="D196" s="199" t="s">
        <v>132</v>
      </c>
      <c r="E196" s="221" t="s">
        <v>1</v>
      </c>
      <c r="F196" s="222" t="s">
        <v>137</v>
      </c>
      <c r="G196" s="220"/>
      <c r="H196" s="223">
        <v>2.5659999999999998</v>
      </c>
      <c r="I196" s="220"/>
      <c r="J196" s="220"/>
      <c r="K196" s="220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/>
      <c r="AU196" s="228"/>
      <c r="AY196" s="228"/>
    </row>
    <row r="197" spans="1:65" s="21" customFormat="1" ht="24.15" customHeight="1">
      <c r="A197" s="15"/>
      <c r="B197" s="16"/>
      <c r="C197" s="179">
        <v>16</v>
      </c>
      <c r="D197" s="179" t="s">
        <v>88</v>
      </c>
      <c r="E197" s="180" t="s">
        <v>179</v>
      </c>
      <c r="F197" s="181" t="s">
        <v>180</v>
      </c>
      <c r="G197" s="182" t="s">
        <v>140</v>
      </c>
      <c r="H197" s="183">
        <v>0.73799999999999999</v>
      </c>
      <c r="I197" s="184"/>
      <c r="J197" s="184">
        <f>ROUND(I197*H197,2)</f>
        <v>0</v>
      </c>
      <c r="K197" s="185"/>
      <c r="L197" s="20"/>
      <c r="M197" s="186"/>
      <c r="N197" s="187"/>
      <c r="O197" s="188"/>
      <c r="P197" s="188"/>
      <c r="Q197" s="188"/>
      <c r="R197" s="188"/>
      <c r="S197" s="188"/>
      <c r="T197" s="18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R197" s="190"/>
      <c r="AT197" s="190"/>
      <c r="AU197" s="190"/>
      <c r="AY197" s="2"/>
      <c r="BE197" s="191"/>
      <c r="BF197" s="191"/>
      <c r="BG197" s="191"/>
      <c r="BH197" s="191"/>
      <c r="BI197" s="191"/>
      <c r="BJ197" s="2"/>
      <c r="BK197" s="191"/>
      <c r="BL197" s="2"/>
      <c r="BM197" s="190"/>
    </row>
    <row r="198" spans="1:65" s="196" customFormat="1" ht="10">
      <c r="B198" s="197"/>
      <c r="C198" s="198"/>
      <c r="D198" s="199" t="s">
        <v>132</v>
      </c>
      <c r="E198" s="200" t="s">
        <v>1</v>
      </c>
      <c r="F198" s="201" t="s">
        <v>174</v>
      </c>
      <c r="G198" s="198"/>
      <c r="H198" s="200" t="s">
        <v>1</v>
      </c>
      <c r="I198" s="198"/>
      <c r="J198" s="198"/>
      <c r="K198" s="198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/>
      <c r="AU198" s="206"/>
      <c r="AY198" s="206"/>
    </row>
    <row r="199" spans="1:65" s="207" customFormat="1" ht="10">
      <c r="B199" s="208"/>
      <c r="C199" s="209"/>
      <c r="D199" s="199" t="s">
        <v>132</v>
      </c>
      <c r="E199" s="210" t="s">
        <v>1</v>
      </c>
      <c r="F199" s="211" t="s">
        <v>181</v>
      </c>
      <c r="G199" s="209"/>
      <c r="H199" s="212">
        <v>0.73799999999999999</v>
      </c>
      <c r="I199" s="209"/>
      <c r="J199" s="209"/>
      <c r="K199" s="209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/>
      <c r="AU199" s="217"/>
      <c r="AY199" s="217"/>
    </row>
    <row r="200" spans="1:65" s="218" customFormat="1" ht="10">
      <c r="B200" s="219"/>
      <c r="C200" s="220"/>
      <c r="D200" s="199" t="s">
        <v>132</v>
      </c>
      <c r="E200" s="221" t="s">
        <v>1</v>
      </c>
      <c r="F200" s="222" t="s">
        <v>137</v>
      </c>
      <c r="G200" s="220"/>
      <c r="H200" s="223">
        <v>0.73799999999999999</v>
      </c>
      <c r="I200" s="220"/>
      <c r="J200" s="220"/>
      <c r="K200" s="220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/>
      <c r="AU200" s="228"/>
      <c r="AY200" s="228"/>
    </row>
    <row r="201" spans="1:65" s="163" customFormat="1" ht="22.75" customHeight="1">
      <c r="B201" s="164"/>
      <c r="C201" s="165"/>
      <c r="D201" s="166" t="s">
        <v>54</v>
      </c>
      <c r="E201" s="177" t="s">
        <v>159</v>
      </c>
      <c r="F201" s="177" t="s">
        <v>182</v>
      </c>
      <c r="G201" s="165"/>
      <c r="H201" s="165"/>
      <c r="I201" s="165"/>
      <c r="J201" s="178">
        <f>+SUM(J202:J231)</f>
        <v>0</v>
      </c>
      <c r="K201" s="165"/>
      <c r="L201" s="169"/>
      <c r="M201" s="170"/>
      <c r="N201" s="171"/>
      <c r="O201" s="171"/>
      <c r="P201" s="172"/>
      <c r="Q201" s="171"/>
      <c r="R201" s="172"/>
      <c r="S201" s="171"/>
      <c r="T201" s="173"/>
      <c r="AR201" s="174"/>
      <c r="AT201" s="175"/>
      <c r="AU201" s="175"/>
      <c r="AY201" s="174"/>
      <c r="BK201" s="176"/>
    </row>
    <row r="202" spans="1:65" s="21" customFormat="1" ht="33" customHeight="1">
      <c r="A202" s="15"/>
      <c r="B202" s="16"/>
      <c r="C202" s="179">
        <v>17</v>
      </c>
      <c r="D202" s="179" t="s">
        <v>88</v>
      </c>
      <c r="E202" s="180" t="s">
        <v>183</v>
      </c>
      <c r="F202" s="181" t="s">
        <v>184</v>
      </c>
      <c r="G202" s="182" t="s">
        <v>185</v>
      </c>
      <c r="H202" s="183">
        <v>13.195</v>
      </c>
      <c r="I202" s="184"/>
      <c r="J202" s="184">
        <f>ROUND(I202*H202,2)</f>
        <v>0</v>
      </c>
      <c r="K202" s="185"/>
      <c r="L202" s="20"/>
      <c r="M202" s="186"/>
      <c r="N202" s="187"/>
      <c r="O202" s="188"/>
      <c r="P202" s="188"/>
      <c r="Q202" s="188"/>
      <c r="R202" s="188"/>
      <c r="S202" s="188"/>
      <c r="T202" s="18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R202" s="190"/>
      <c r="AT202" s="190"/>
      <c r="AU202" s="190"/>
      <c r="AY202" s="2"/>
      <c r="BE202" s="191"/>
      <c r="BF202" s="191"/>
      <c r="BG202" s="191"/>
      <c r="BH202" s="191"/>
      <c r="BI202" s="191"/>
      <c r="BJ202" s="2"/>
      <c r="BK202" s="191"/>
      <c r="BL202" s="2"/>
      <c r="BM202" s="190"/>
    </row>
    <row r="203" spans="1:65" s="196" customFormat="1" ht="10">
      <c r="B203" s="197"/>
      <c r="C203" s="198"/>
      <c r="D203" s="199" t="s">
        <v>132</v>
      </c>
      <c r="E203" s="200" t="s">
        <v>1</v>
      </c>
      <c r="F203" s="201" t="s">
        <v>133</v>
      </c>
      <c r="G203" s="198"/>
      <c r="H203" s="200" t="s">
        <v>1</v>
      </c>
      <c r="I203" s="198"/>
      <c r="J203" s="198"/>
      <c r="K203" s="198"/>
      <c r="L203" s="202"/>
      <c r="M203" s="203"/>
      <c r="N203" s="204"/>
      <c r="O203" s="204"/>
      <c r="P203" s="204"/>
      <c r="Q203" s="204"/>
      <c r="R203" s="204"/>
      <c r="S203" s="204"/>
      <c r="T203" s="205"/>
      <c r="AT203" s="206"/>
      <c r="AU203" s="206"/>
      <c r="AY203" s="206"/>
    </row>
    <row r="204" spans="1:65" s="207" customFormat="1" ht="10">
      <c r="B204" s="208"/>
      <c r="C204" s="209"/>
      <c r="D204" s="199" t="s">
        <v>132</v>
      </c>
      <c r="E204" s="210" t="s">
        <v>1</v>
      </c>
      <c r="F204" s="211" t="s">
        <v>186</v>
      </c>
      <c r="G204" s="209"/>
      <c r="H204" s="212">
        <v>13.195</v>
      </c>
      <c r="I204" s="209"/>
      <c r="J204" s="209"/>
      <c r="K204" s="209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/>
      <c r="AU204" s="217"/>
      <c r="AY204" s="217"/>
    </row>
    <row r="205" spans="1:65" s="218" customFormat="1" ht="10">
      <c r="B205" s="219"/>
      <c r="C205" s="220"/>
      <c r="D205" s="199" t="s">
        <v>132</v>
      </c>
      <c r="E205" s="221" t="s">
        <v>1</v>
      </c>
      <c r="F205" s="222" t="s">
        <v>137</v>
      </c>
      <c r="G205" s="220"/>
      <c r="H205" s="223">
        <v>13.195</v>
      </c>
      <c r="I205" s="220"/>
      <c r="J205" s="220"/>
      <c r="K205" s="220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/>
      <c r="AU205" s="228"/>
      <c r="AY205" s="228"/>
    </row>
    <row r="206" spans="1:65" s="21" customFormat="1" ht="16.5" customHeight="1">
      <c r="A206" s="15"/>
      <c r="B206" s="16"/>
      <c r="C206" s="229">
        <v>18</v>
      </c>
      <c r="D206" s="229" t="s">
        <v>147</v>
      </c>
      <c r="E206" s="230" t="s">
        <v>187</v>
      </c>
      <c r="F206" s="231" t="s">
        <v>188</v>
      </c>
      <c r="G206" s="232" t="s">
        <v>185</v>
      </c>
      <c r="H206" s="233">
        <v>14</v>
      </c>
      <c r="I206" s="234"/>
      <c r="J206" s="234">
        <f>ROUND(I206*H206,2)</f>
        <v>0</v>
      </c>
      <c r="K206" s="235"/>
      <c r="L206" s="236"/>
      <c r="M206" s="237"/>
      <c r="N206" s="238"/>
      <c r="O206" s="188"/>
      <c r="P206" s="188"/>
      <c r="Q206" s="188"/>
      <c r="R206" s="188"/>
      <c r="S206" s="188"/>
      <c r="T206" s="18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R206" s="190"/>
      <c r="AT206" s="190"/>
      <c r="AU206" s="190"/>
      <c r="AY206" s="2"/>
      <c r="BE206" s="191"/>
      <c r="BF206" s="191"/>
      <c r="BG206" s="191"/>
      <c r="BH206" s="191"/>
      <c r="BI206" s="191"/>
      <c r="BJ206" s="2"/>
      <c r="BK206" s="191"/>
      <c r="BL206" s="2"/>
      <c r="BM206" s="190"/>
    </row>
    <row r="207" spans="1:65" s="21" customFormat="1" ht="33" customHeight="1">
      <c r="A207" s="239"/>
      <c r="B207" s="16"/>
      <c r="C207" s="179">
        <v>19</v>
      </c>
      <c r="D207" s="179"/>
      <c r="E207" s="180"/>
      <c r="F207" s="181" t="s">
        <v>370</v>
      </c>
      <c r="G207" s="182" t="s">
        <v>185</v>
      </c>
      <c r="H207" s="183">
        <v>118.65</v>
      </c>
      <c r="I207" s="184"/>
      <c r="J207" s="234">
        <f>ROUND(I207*H207,2)</f>
        <v>0</v>
      </c>
      <c r="K207" s="185"/>
      <c r="L207" s="20"/>
      <c r="M207" s="186"/>
      <c r="N207" s="187"/>
      <c r="O207" s="188"/>
      <c r="P207" s="188"/>
      <c r="Q207" s="188"/>
      <c r="R207" s="188"/>
      <c r="S207" s="188"/>
      <c r="T207" s="189"/>
      <c r="U207" s="239"/>
      <c r="V207" s="239"/>
      <c r="W207" s="239"/>
      <c r="X207" s="239"/>
      <c r="Y207" s="239"/>
      <c r="Z207" s="239"/>
      <c r="AA207" s="239"/>
      <c r="AB207" s="239"/>
      <c r="AC207" s="239"/>
      <c r="AD207" s="239"/>
      <c r="AE207" s="239"/>
      <c r="AR207" s="190"/>
      <c r="AT207" s="190"/>
      <c r="AU207" s="190"/>
      <c r="AY207" s="2"/>
      <c r="BE207" s="191"/>
      <c r="BF207" s="191"/>
      <c r="BG207" s="191"/>
      <c r="BH207" s="191"/>
      <c r="BI207" s="191"/>
      <c r="BJ207" s="2"/>
      <c r="BK207" s="191"/>
      <c r="BL207" s="2"/>
      <c r="BM207" s="190"/>
    </row>
    <row r="208" spans="1:65" s="196" customFormat="1" ht="10">
      <c r="B208" s="197"/>
      <c r="C208" s="198"/>
      <c r="D208" s="199"/>
      <c r="E208" s="200"/>
      <c r="F208" s="201" t="s">
        <v>351</v>
      </c>
      <c r="G208" s="198"/>
      <c r="H208" s="200"/>
      <c r="I208" s="198"/>
      <c r="J208" s="198"/>
      <c r="K208" s="198"/>
      <c r="L208" s="202"/>
      <c r="M208" s="203"/>
      <c r="N208" s="204"/>
      <c r="O208" s="204"/>
      <c r="P208" s="204"/>
      <c r="Q208" s="204"/>
      <c r="R208" s="204"/>
      <c r="S208" s="204"/>
      <c r="T208" s="205"/>
      <c r="AT208" s="206"/>
      <c r="AU208" s="206"/>
      <c r="AY208" s="206"/>
    </row>
    <row r="209" spans="1:65" s="196" customFormat="1" ht="10">
      <c r="B209" s="197"/>
      <c r="C209" s="198"/>
      <c r="D209" s="199"/>
      <c r="E209" s="200"/>
      <c r="F209" s="211" t="s">
        <v>372</v>
      </c>
      <c r="G209" s="209"/>
      <c r="H209" s="212">
        <v>118.65</v>
      </c>
      <c r="I209" s="198"/>
      <c r="J209" s="198"/>
      <c r="K209" s="198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/>
      <c r="AU209" s="206"/>
      <c r="AY209" s="206"/>
    </row>
    <row r="210" spans="1:65" s="196" customFormat="1" ht="10">
      <c r="B210" s="197"/>
      <c r="C210" s="198"/>
      <c r="D210" s="199"/>
      <c r="E210" s="200"/>
      <c r="F210" s="222" t="s">
        <v>137</v>
      </c>
      <c r="G210" s="220"/>
      <c r="H210" s="223">
        <v>118.65</v>
      </c>
      <c r="I210" s="198"/>
      <c r="J210" s="198"/>
      <c r="K210" s="198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/>
      <c r="AU210" s="206"/>
      <c r="AY210" s="206"/>
    </row>
    <row r="211" spans="1:65" s="21" customFormat="1" ht="16.5" customHeight="1">
      <c r="A211" s="239"/>
      <c r="B211" s="16"/>
      <c r="C211" s="229">
        <v>20</v>
      </c>
      <c r="D211" s="229"/>
      <c r="E211" s="230"/>
      <c r="F211" s="231" t="s">
        <v>371</v>
      </c>
      <c r="G211" s="232" t="s">
        <v>185</v>
      </c>
      <c r="H211" s="233">
        <v>124</v>
      </c>
      <c r="I211" s="234"/>
      <c r="J211" s="234">
        <f>ROUND(I211*H211,2)</f>
        <v>0</v>
      </c>
      <c r="K211" s="235"/>
      <c r="L211" s="236"/>
      <c r="M211" s="237"/>
      <c r="N211" s="238"/>
      <c r="O211" s="188"/>
      <c r="P211" s="188"/>
      <c r="Q211" s="188"/>
      <c r="R211" s="188"/>
      <c r="S211" s="188"/>
      <c r="T211" s="189"/>
      <c r="U211" s="239"/>
      <c r="V211" s="239"/>
      <c r="W211" s="239"/>
      <c r="X211" s="239"/>
      <c r="Y211" s="239"/>
      <c r="Z211" s="239"/>
      <c r="AA211" s="239"/>
      <c r="AB211" s="239"/>
      <c r="AC211" s="239"/>
      <c r="AD211" s="239"/>
      <c r="AE211" s="239"/>
      <c r="AR211" s="190"/>
      <c r="AT211" s="190"/>
      <c r="AU211" s="190"/>
      <c r="AY211" s="2"/>
      <c r="BE211" s="191"/>
      <c r="BF211" s="191"/>
      <c r="BG211" s="191"/>
      <c r="BH211" s="191"/>
      <c r="BI211" s="191"/>
      <c r="BJ211" s="2"/>
      <c r="BK211" s="191"/>
      <c r="BL211" s="2"/>
      <c r="BM211" s="190"/>
    </row>
    <row r="212" spans="1:65" s="21" customFormat="1" ht="24.15" customHeight="1">
      <c r="A212" s="15"/>
      <c r="B212" s="16"/>
      <c r="C212" s="179">
        <v>21</v>
      </c>
      <c r="D212" s="179" t="s">
        <v>88</v>
      </c>
      <c r="E212" s="180" t="s">
        <v>189</v>
      </c>
      <c r="F212" s="181" t="s">
        <v>190</v>
      </c>
      <c r="G212" s="182" t="s">
        <v>185</v>
      </c>
      <c r="H212" s="183">
        <v>24.1</v>
      </c>
      <c r="I212" s="184"/>
      <c r="J212" s="184">
        <f>ROUND(I212*H212,2)</f>
        <v>0</v>
      </c>
      <c r="K212" s="185"/>
      <c r="L212" s="20"/>
      <c r="M212" s="186"/>
      <c r="N212" s="187"/>
      <c r="O212" s="188"/>
      <c r="P212" s="188"/>
      <c r="Q212" s="188"/>
      <c r="R212" s="188"/>
      <c r="S212" s="188"/>
      <c r="T212" s="18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R212" s="190"/>
      <c r="AT212" s="190"/>
      <c r="AU212" s="190"/>
      <c r="AY212" s="2"/>
      <c r="BE212" s="191"/>
      <c r="BF212" s="191"/>
      <c r="BG212" s="191"/>
      <c r="BH212" s="191"/>
      <c r="BI212" s="191"/>
      <c r="BJ212" s="2"/>
      <c r="BK212" s="191"/>
      <c r="BL212" s="2"/>
      <c r="BM212" s="190"/>
    </row>
    <row r="213" spans="1:65" s="196" customFormat="1" ht="10">
      <c r="B213" s="197"/>
      <c r="C213" s="198"/>
      <c r="D213" s="199" t="s">
        <v>132</v>
      </c>
      <c r="E213" s="200" t="s">
        <v>1</v>
      </c>
      <c r="F213" s="201" t="s">
        <v>191</v>
      </c>
      <c r="G213" s="198"/>
      <c r="H213" s="200" t="s">
        <v>1</v>
      </c>
      <c r="I213" s="198"/>
      <c r="J213" s="198"/>
      <c r="K213" s="198"/>
      <c r="L213" s="202"/>
      <c r="M213" s="203"/>
      <c r="N213" s="204"/>
      <c r="O213" s="204"/>
      <c r="P213" s="204"/>
      <c r="Q213" s="204"/>
      <c r="R213" s="204"/>
      <c r="S213" s="204"/>
      <c r="T213" s="205"/>
      <c r="AT213" s="206"/>
      <c r="AU213" s="206"/>
      <c r="AY213" s="206"/>
    </row>
    <row r="214" spans="1:65" s="207" customFormat="1" ht="10">
      <c r="B214" s="208"/>
      <c r="C214" s="209"/>
      <c r="D214" s="199" t="s">
        <v>132</v>
      </c>
      <c r="E214" s="210" t="s">
        <v>1</v>
      </c>
      <c r="F214" s="211" t="s">
        <v>192</v>
      </c>
      <c r="G214" s="209"/>
      <c r="H214" s="212">
        <v>24.1</v>
      </c>
      <c r="I214" s="209"/>
      <c r="J214" s="209"/>
      <c r="K214" s="209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/>
      <c r="AU214" s="217"/>
      <c r="AY214" s="217"/>
    </row>
    <row r="215" spans="1:65" s="218" customFormat="1" ht="10">
      <c r="B215" s="219"/>
      <c r="C215" s="220"/>
      <c r="D215" s="199" t="s">
        <v>132</v>
      </c>
      <c r="E215" s="221" t="s">
        <v>1</v>
      </c>
      <c r="F215" s="222" t="s">
        <v>137</v>
      </c>
      <c r="G215" s="220"/>
      <c r="H215" s="223">
        <v>24.1</v>
      </c>
      <c r="I215" s="220"/>
      <c r="J215" s="220"/>
      <c r="K215" s="220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/>
      <c r="AU215" s="228"/>
      <c r="AY215" s="228"/>
    </row>
    <row r="216" spans="1:65" s="21" customFormat="1" ht="33" customHeight="1">
      <c r="A216" s="15"/>
      <c r="B216" s="16"/>
      <c r="C216" s="229">
        <v>22</v>
      </c>
      <c r="D216" s="229" t="s">
        <v>147</v>
      </c>
      <c r="E216" s="230" t="s">
        <v>193</v>
      </c>
      <c r="F216" s="231" t="s">
        <v>194</v>
      </c>
      <c r="G216" s="232" t="s">
        <v>185</v>
      </c>
      <c r="H216" s="233">
        <v>24.1</v>
      </c>
      <c r="I216" s="234"/>
      <c r="J216" s="234">
        <f>ROUND(I216*H216,2)</f>
        <v>0</v>
      </c>
      <c r="K216" s="235"/>
      <c r="L216" s="236"/>
      <c r="M216" s="237"/>
      <c r="N216" s="238"/>
      <c r="O216" s="188"/>
      <c r="P216" s="188"/>
      <c r="Q216" s="188"/>
      <c r="R216" s="188"/>
      <c r="S216" s="188"/>
      <c r="T216" s="18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R216" s="190"/>
      <c r="AT216" s="190"/>
      <c r="AU216" s="190"/>
      <c r="AY216" s="2"/>
      <c r="BE216" s="191"/>
      <c r="BF216" s="191"/>
      <c r="BG216" s="191"/>
      <c r="BH216" s="191"/>
      <c r="BI216" s="191"/>
      <c r="BJ216" s="2"/>
      <c r="BK216" s="191"/>
      <c r="BL216" s="2"/>
      <c r="BM216" s="190"/>
    </row>
    <row r="217" spans="1:65" s="21" customFormat="1" ht="33" customHeight="1">
      <c r="A217" s="15"/>
      <c r="B217" s="16"/>
      <c r="C217" s="179">
        <v>23</v>
      </c>
      <c r="D217" s="179" t="s">
        <v>88</v>
      </c>
      <c r="E217" s="180" t="s">
        <v>195</v>
      </c>
      <c r="F217" s="181" t="s">
        <v>196</v>
      </c>
      <c r="G217" s="182" t="s">
        <v>131</v>
      </c>
      <c r="H217" s="183">
        <v>2091.1</v>
      </c>
      <c r="I217" s="184"/>
      <c r="J217" s="184">
        <f>ROUND(I217*H217,2)</f>
        <v>0</v>
      </c>
      <c r="K217" s="185"/>
      <c r="L217" s="20"/>
      <c r="M217" s="186"/>
      <c r="N217" s="187"/>
      <c r="O217" s="188"/>
      <c r="P217" s="188"/>
      <c r="Q217" s="188"/>
      <c r="R217" s="188"/>
      <c r="S217" s="188"/>
      <c r="T217" s="18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R217" s="190"/>
      <c r="AT217" s="190"/>
      <c r="AU217" s="190"/>
      <c r="AY217" s="2"/>
      <c r="BE217" s="191"/>
      <c r="BF217" s="191"/>
      <c r="BG217" s="191"/>
      <c r="BH217" s="191"/>
      <c r="BI217" s="191"/>
      <c r="BJ217" s="2"/>
      <c r="BK217" s="191"/>
      <c r="BL217" s="2"/>
      <c r="BM217" s="190"/>
    </row>
    <row r="218" spans="1:65" s="196" customFormat="1" ht="10">
      <c r="B218" s="197"/>
      <c r="C218" s="198"/>
      <c r="D218" s="199" t="s">
        <v>132</v>
      </c>
      <c r="E218" s="200" t="s">
        <v>1</v>
      </c>
      <c r="F218" s="201" t="s">
        <v>197</v>
      </c>
      <c r="G218" s="198"/>
      <c r="H218" s="200" t="s">
        <v>1</v>
      </c>
      <c r="I218" s="198"/>
      <c r="J218" s="198"/>
      <c r="K218" s="198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/>
      <c r="AU218" s="206"/>
      <c r="AY218" s="206"/>
    </row>
    <row r="219" spans="1:65" s="207" customFormat="1" ht="10">
      <c r="B219" s="208"/>
      <c r="C219" s="209"/>
      <c r="D219" s="199" t="s">
        <v>132</v>
      </c>
      <c r="E219" s="210" t="s">
        <v>1</v>
      </c>
      <c r="F219" s="211" t="s">
        <v>198</v>
      </c>
      <c r="G219" s="209"/>
      <c r="H219" s="212">
        <v>2091.1</v>
      </c>
      <c r="I219" s="209"/>
      <c r="J219" s="209"/>
      <c r="K219" s="209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/>
      <c r="AU219" s="217"/>
      <c r="AY219" s="217"/>
    </row>
    <row r="220" spans="1:65" s="218" customFormat="1" ht="10">
      <c r="B220" s="219"/>
      <c r="C220" s="220"/>
      <c r="D220" s="199" t="s">
        <v>132</v>
      </c>
      <c r="E220" s="221" t="s">
        <v>1</v>
      </c>
      <c r="F220" s="222" t="s">
        <v>137</v>
      </c>
      <c r="G220" s="220"/>
      <c r="H220" s="223">
        <v>2091.1</v>
      </c>
      <c r="I220" s="220"/>
      <c r="J220" s="220"/>
      <c r="K220" s="220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/>
      <c r="AU220" s="228"/>
      <c r="AY220" s="228"/>
    </row>
    <row r="221" spans="1:65" s="21" customFormat="1" ht="33" customHeight="1">
      <c r="A221" s="15"/>
      <c r="B221" s="16"/>
      <c r="C221" s="179">
        <v>24</v>
      </c>
      <c r="D221" s="179" t="s">
        <v>88</v>
      </c>
      <c r="E221" s="180" t="s">
        <v>199</v>
      </c>
      <c r="F221" s="181" t="s">
        <v>200</v>
      </c>
      <c r="G221" s="182" t="s">
        <v>131</v>
      </c>
      <c r="H221" s="183">
        <v>125460</v>
      </c>
      <c r="I221" s="184"/>
      <c r="J221" s="184">
        <f>ROUND(I221*H221,2)</f>
        <v>0</v>
      </c>
      <c r="K221" s="185"/>
      <c r="L221" s="20"/>
      <c r="M221" s="186"/>
      <c r="N221" s="187"/>
      <c r="O221" s="188"/>
      <c r="P221" s="188"/>
      <c r="Q221" s="188"/>
      <c r="R221" s="188"/>
      <c r="S221" s="188"/>
      <c r="T221" s="18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R221" s="190"/>
      <c r="AT221" s="190"/>
      <c r="AU221" s="190"/>
      <c r="AY221" s="2"/>
      <c r="BE221" s="191"/>
      <c r="BF221" s="191"/>
      <c r="BG221" s="191"/>
      <c r="BH221" s="191"/>
      <c r="BI221" s="191"/>
      <c r="BJ221" s="2"/>
      <c r="BK221" s="191"/>
      <c r="BL221" s="2"/>
      <c r="BM221" s="190"/>
    </row>
    <row r="222" spans="1:65" s="196" customFormat="1" ht="10">
      <c r="B222" s="197"/>
      <c r="C222" s="198"/>
      <c r="D222" s="199" t="s">
        <v>132</v>
      </c>
      <c r="E222" s="200" t="s">
        <v>1</v>
      </c>
      <c r="F222" s="201" t="s">
        <v>197</v>
      </c>
      <c r="G222" s="198"/>
      <c r="H222" s="200" t="s">
        <v>1</v>
      </c>
      <c r="I222" s="198"/>
      <c r="J222" s="198"/>
      <c r="K222" s="198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/>
      <c r="AU222" s="206"/>
      <c r="AY222" s="206"/>
    </row>
    <row r="223" spans="1:65" s="207" customFormat="1" ht="10">
      <c r="B223" s="208"/>
      <c r="C223" s="209"/>
      <c r="D223" s="199" t="s">
        <v>132</v>
      </c>
      <c r="E223" s="210" t="s">
        <v>1</v>
      </c>
      <c r="F223" s="211" t="s">
        <v>201</v>
      </c>
      <c r="G223" s="209"/>
      <c r="H223" s="212">
        <v>125460</v>
      </c>
      <c r="I223" s="209"/>
      <c r="J223" s="209"/>
      <c r="K223" s="209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/>
      <c r="AU223" s="217"/>
      <c r="AY223" s="217"/>
    </row>
    <row r="224" spans="1:65" s="218" customFormat="1" ht="10">
      <c r="B224" s="219"/>
      <c r="C224" s="220"/>
      <c r="D224" s="199" t="s">
        <v>132</v>
      </c>
      <c r="E224" s="221" t="s">
        <v>1</v>
      </c>
      <c r="F224" s="222" t="s">
        <v>137</v>
      </c>
      <c r="G224" s="220"/>
      <c r="H224" s="223">
        <v>125460</v>
      </c>
      <c r="I224" s="220"/>
      <c r="J224" s="220"/>
      <c r="K224" s="220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/>
      <c r="AU224" s="228"/>
      <c r="AY224" s="228"/>
    </row>
    <row r="225" spans="1:65" s="21" customFormat="1" ht="33" customHeight="1">
      <c r="A225" s="15"/>
      <c r="B225" s="16"/>
      <c r="C225" s="179">
        <v>25</v>
      </c>
      <c r="D225" s="179" t="s">
        <v>88</v>
      </c>
      <c r="E225" s="180" t="s">
        <v>202</v>
      </c>
      <c r="F225" s="181" t="s">
        <v>203</v>
      </c>
      <c r="G225" s="182" t="s">
        <v>131</v>
      </c>
      <c r="H225" s="183">
        <v>2091.1</v>
      </c>
      <c r="I225" s="184"/>
      <c r="J225" s="184">
        <f>ROUND(I225*H225,2)</f>
        <v>0</v>
      </c>
      <c r="K225" s="185"/>
      <c r="L225" s="20"/>
      <c r="M225" s="186"/>
      <c r="N225" s="187"/>
      <c r="O225" s="188"/>
      <c r="P225" s="188"/>
      <c r="Q225" s="188"/>
      <c r="R225" s="188"/>
      <c r="S225" s="188"/>
      <c r="T225" s="18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R225" s="190"/>
      <c r="AT225" s="190"/>
      <c r="AU225" s="190"/>
      <c r="AY225" s="2"/>
      <c r="BE225" s="191"/>
      <c r="BF225" s="191"/>
      <c r="BG225" s="191"/>
      <c r="BH225" s="191"/>
      <c r="BI225" s="191"/>
      <c r="BJ225" s="2"/>
      <c r="BK225" s="191"/>
      <c r="BL225" s="2"/>
      <c r="BM225" s="190"/>
    </row>
    <row r="226" spans="1:65" s="196" customFormat="1" ht="10">
      <c r="B226" s="197"/>
      <c r="C226" s="198"/>
      <c r="D226" s="199" t="s">
        <v>132</v>
      </c>
      <c r="E226" s="200" t="s">
        <v>1</v>
      </c>
      <c r="F226" s="201" t="s">
        <v>197</v>
      </c>
      <c r="G226" s="198"/>
      <c r="H226" s="200" t="s">
        <v>1</v>
      </c>
      <c r="I226" s="198"/>
      <c r="J226" s="198"/>
      <c r="K226" s="198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/>
      <c r="AU226" s="206"/>
      <c r="AY226" s="206"/>
    </row>
    <row r="227" spans="1:65" s="207" customFormat="1" ht="10">
      <c r="B227" s="208"/>
      <c r="C227" s="209"/>
      <c r="D227" s="199" t="s">
        <v>132</v>
      </c>
      <c r="E227" s="210" t="s">
        <v>1</v>
      </c>
      <c r="F227" s="211" t="s">
        <v>198</v>
      </c>
      <c r="G227" s="209"/>
      <c r="H227" s="212">
        <v>2091.1</v>
      </c>
      <c r="I227" s="209"/>
      <c r="J227" s="209"/>
      <c r="K227" s="209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/>
      <c r="AU227" s="217"/>
      <c r="AY227" s="217"/>
    </row>
    <row r="228" spans="1:65" s="218" customFormat="1" ht="10">
      <c r="B228" s="219"/>
      <c r="C228" s="220"/>
      <c r="D228" s="199" t="s">
        <v>132</v>
      </c>
      <c r="E228" s="221" t="s">
        <v>1</v>
      </c>
      <c r="F228" s="222" t="s">
        <v>137</v>
      </c>
      <c r="G228" s="220"/>
      <c r="H228" s="223">
        <v>2091.1</v>
      </c>
      <c r="I228" s="220"/>
      <c r="J228" s="220"/>
      <c r="K228" s="220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/>
      <c r="AU228" s="228"/>
      <c r="AY228" s="228"/>
    </row>
    <row r="229" spans="1:65" s="21" customFormat="1" ht="33" customHeight="1">
      <c r="A229" s="15"/>
      <c r="B229" s="16"/>
      <c r="C229" s="179">
        <v>26</v>
      </c>
      <c r="D229" s="179" t="s">
        <v>88</v>
      </c>
      <c r="E229" s="180" t="s">
        <v>204</v>
      </c>
      <c r="F229" s="181" t="s">
        <v>205</v>
      </c>
      <c r="G229" s="182" t="s">
        <v>131</v>
      </c>
      <c r="H229" s="183">
        <v>1870</v>
      </c>
      <c r="I229" s="184"/>
      <c r="J229" s="184">
        <f>ROUND(I229*H229,2)</f>
        <v>0</v>
      </c>
      <c r="K229" s="185"/>
      <c r="L229" s="20"/>
      <c r="M229" s="186"/>
      <c r="N229" s="187"/>
      <c r="O229" s="188"/>
      <c r="P229" s="188"/>
      <c r="Q229" s="188"/>
      <c r="R229" s="188"/>
      <c r="S229" s="188"/>
      <c r="T229" s="18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R229" s="190"/>
      <c r="AT229" s="190"/>
      <c r="AU229" s="190"/>
      <c r="AY229" s="2"/>
      <c r="BE229" s="191"/>
      <c r="BF229" s="191"/>
      <c r="BG229" s="191"/>
      <c r="BH229" s="191"/>
      <c r="BI229" s="191"/>
      <c r="BJ229" s="2"/>
      <c r="BK229" s="191"/>
      <c r="BL229" s="2"/>
      <c r="BM229" s="190"/>
    </row>
    <row r="230" spans="1:65" s="21" customFormat="1" ht="16.5" customHeight="1">
      <c r="A230" s="15"/>
      <c r="B230" s="16"/>
      <c r="C230" s="179">
        <v>27</v>
      </c>
      <c r="D230" s="179" t="s">
        <v>88</v>
      </c>
      <c r="E230" s="180" t="s">
        <v>206</v>
      </c>
      <c r="F230" s="181" t="s">
        <v>207</v>
      </c>
      <c r="G230" s="182" t="s">
        <v>131</v>
      </c>
      <c r="H230" s="183">
        <v>800</v>
      </c>
      <c r="I230" s="184"/>
      <c r="J230" s="184">
        <f>ROUND(I230*H230,2)</f>
        <v>0</v>
      </c>
      <c r="K230" s="185"/>
      <c r="L230" s="20"/>
      <c r="M230" s="186"/>
      <c r="N230" s="187"/>
      <c r="O230" s="188"/>
      <c r="P230" s="188"/>
      <c r="Q230" s="188"/>
      <c r="R230" s="188"/>
      <c r="S230" s="188"/>
      <c r="T230" s="18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R230" s="190"/>
      <c r="AT230" s="190"/>
      <c r="AU230" s="190"/>
      <c r="AY230" s="2"/>
      <c r="BE230" s="191"/>
      <c r="BF230" s="191"/>
      <c r="BG230" s="191"/>
      <c r="BH230" s="191"/>
      <c r="BI230" s="191"/>
      <c r="BJ230" s="2"/>
      <c r="BK230" s="191"/>
      <c r="BL230" s="2"/>
      <c r="BM230" s="190"/>
    </row>
    <row r="231" spans="1:65" s="21" customFormat="1" ht="37.75" customHeight="1">
      <c r="A231" s="15"/>
      <c r="B231" s="16"/>
      <c r="C231" s="179">
        <v>28</v>
      </c>
      <c r="D231" s="179" t="s">
        <v>88</v>
      </c>
      <c r="E231" s="180" t="s">
        <v>208</v>
      </c>
      <c r="F231" s="181" t="s">
        <v>209</v>
      </c>
      <c r="G231" s="182" t="s">
        <v>140</v>
      </c>
      <c r="H231" s="183">
        <v>33.774999999999999</v>
      </c>
      <c r="I231" s="184"/>
      <c r="J231" s="184">
        <f>ROUND(I231*H231,2)</f>
        <v>0</v>
      </c>
      <c r="K231" s="185"/>
      <c r="L231" s="20"/>
      <c r="M231" s="186"/>
      <c r="N231" s="187"/>
      <c r="O231" s="188"/>
      <c r="P231" s="188"/>
      <c r="Q231" s="188"/>
      <c r="R231" s="188"/>
      <c r="S231" s="188"/>
      <c r="T231" s="189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R231" s="190"/>
      <c r="AT231" s="190"/>
      <c r="AU231" s="190"/>
      <c r="AY231" s="2"/>
      <c r="BE231" s="191"/>
      <c r="BF231" s="191"/>
      <c r="BG231" s="191"/>
      <c r="BH231" s="191"/>
      <c r="BI231" s="191"/>
      <c r="BJ231" s="2"/>
      <c r="BK231" s="191"/>
      <c r="BL231" s="2"/>
      <c r="BM231" s="190"/>
    </row>
    <row r="232" spans="1:65" s="196" customFormat="1" ht="10">
      <c r="B232" s="197"/>
      <c r="C232" s="198"/>
      <c r="D232" s="199" t="s">
        <v>132</v>
      </c>
      <c r="E232" s="200" t="s">
        <v>1</v>
      </c>
      <c r="F232" s="201" t="s">
        <v>210</v>
      </c>
      <c r="G232" s="198"/>
      <c r="H232" s="200" t="s">
        <v>1</v>
      </c>
      <c r="I232" s="198"/>
      <c r="J232" s="198"/>
      <c r="K232" s="198"/>
      <c r="L232" s="202"/>
      <c r="M232" s="203"/>
      <c r="N232" s="204"/>
      <c r="O232" s="204"/>
      <c r="P232" s="204"/>
      <c r="Q232" s="204"/>
      <c r="R232" s="204"/>
      <c r="S232" s="204"/>
      <c r="T232" s="205"/>
      <c r="AT232" s="206"/>
      <c r="AU232" s="206"/>
      <c r="AY232" s="206"/>
    </row>
    <row r="233" spans="1:65" s="207" customFormat="1" ht="10">
      <c r="B233" s="208"/>
      <c r="C233" s="209"/>
      <c r="D233" s="199" t="s">
        <v>132</v>
      </c>
      <c r="E233" s="210" t="s">
        <v>1</v>
      </c>
      <c r="F233" s="211" t="s">
        <v>211</v>
      </c>
      <c r="G233" s="209"/>
      <c r="H233" s="212">
        <v>27.36</v>
      </c>
      <c r="I233" s="209"/>
      <c r="J233" s="209"/>
      <c r="K233" s="209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/>
      <c r="AU233" s="217"/>
      <c r="AY233" s="217"/>
    </row>
    <row r="234" spans="1:65" s="196" customFormat="1" ht="10">
      <c r="B234" s="197"/>
      <c r="C234" s="198"/>
      <c r="D234" s="199" t="s">
        <v>132</v>
      </c>
      <c r="E234" s="200" t="s">
        <v>1</v>
      </c>
      <c r="F234" s="201" t="s">
        <v>212</v>
      </c>
      <c r="G234" s="198"/>
      <c r="H234" s="200" t="s">
        <v>1</v>
      </c>
      <c r="I234" s="198"/>
      <c r="J234" s="198"/>
      <c r="K234" s="198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/>
      <c r="AU234" s="206"/>
      <c r="AY234" s="206"/>
    </row>
    <row r="235" spans="1:65" s="207" customFormat="1" ht="10">
      <c r="B235" s="208"/>
      <c r="C235" s="209"/>
      <c r="D235" s="199" t="s">
        <v>132</v>
      </c>
      <c r="E235" s="210" t="s">
        <v>1</v>
      </c>
      <c r="F235" s="211" t="s">
        <v>213</v>
      </c>
      <c r="G235" s="209"/>
      <c r="H235" s="212">
        <v>6.415</v>
      </c>
      <c r="I235" s="209"/>
      <c r="J235" s="209"/>
      <c r="K235" s="209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/>
      <c r="AU235" s="217"/>
      <c r="AY235" s="217"/>
    </row>
    <row r="236" spans="1:65" s="218" customFormat="1" ht="10">
      <c r="B236" s="219"/>
      <c r="C236" s="220"/>
      <c r="D236" s="199" t="s">
        <v>132</v>
      </c>
      <c r="E236" s="221" t="s">
        <v>1</v>
      </c>
      <c r="F236" s="222" t="s">
        <v>137</v>
      </c>
      <c r="G236" s="220"/>
      <c r="H236" s="223">
        <v>33.774999999999999</v>
      </c>
      <c r="I236" s="220"/>
      <c r="J236" s="220"/>
      <c r="K236" s="220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/>
      <c r="AU236" s="228"/>
      <c r="AY236" s="228"/>
    </row>
    <row r="237" spans="1:65" s="163" customFormat="1" ht="22.75" customHeight="1">
      <c r="B237" s="164"/>
      <c r="C237" s="165"/>
      <c r="D237" s="166" t="s">
        <v>54</v>
      </c>
      <c r="E237" s="177" t="s">
        <v>214</v>
      </c>
      <c r="F237" s="177" t="s">
        <v>215</v>
      </c>
      <c r="G237" s="165"/>
      <c r="H237" s="165"/>
      <c r="I237" s="165"/>
      <c r="J237" s="178">
        <f>+SUM(J238:J259)</f>
        <v>0</v>
      </c>
      <c r="K237" s="165"/>
      <c r="L237" s="169"/>
      <c r="M237" s="170"/>
      <c r="N237" s="171"/>
      <c r="O237" s="171"/>
      <c r="P237" s="172"/>
      <c r="Q237" s="171"/>
      <c r="R237" s="172"/>
      <c r="S237" s="171"/>
      <c r="T237" s="173"/>
      <c r="AR237" s="174"/>
      <c r="AT237" s="175"/>
      <c r="AU237" s="175"/>
      <c r="AY237" s="174"/>
      <c r="BK237" s="176"/>
    </row>
    <row r="238" spans="1:65" s="21" customFormat="1" ht="24.15" customHeight="1">
      <c r="A238" s="15"/>
      <c r="B238" s="16"/>
      <c r="C238" s="179">
        <v>29</v>
      </c>
      <c r="D238" s="179" t="s">
        <v>88</v>
      </c>
      <c r="E238" s="180" t="s">
        <v>216</v>
      </c>
      <c r="F238" s="181" t="s">
        <v>217</v>
      </c>
      <c r="G238" s="182" t="s">
        <v>150</v>
      </c>
      <c r="H238" s="183">
        <v>106.42</v>
      </c>
      <c r="I238" s="184"/>
      <c r="J238" s="184">
        <f>ROUND(I238*H238,2)</f>
        <v>0</v>
      </c>
      <c r="K238" s="185"/>
      <c r="L238" s="20"/>
      <c r="M238" s="186"/>
      <c r="N238" s="187"/>
      <c r="O238" s="188"/>
      <c r="P238" s="188"/>
      <c r="Q238" s="188"/>
      <c r="R238" s="188"/>
      <c r="S238" s="188"/>
      <c r="T238" s="18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R238" s="190"/>
      <c r="AT238" s="190"/>
      <c r="AU238" s="190"/>
      <c r="AY238" s="2"/>
      <c r="BE238" s="191"/>
      <c r="BF238" s="191"/>
      <c r="BG238" s="191"/>
      <c r="BH238" s="191"/>
      <c r="BI238" s="191"/>
      <c r="BJ238" s="2"/>
      <c r="BK238" s="191"/>
      <c r="BL238" s="2"/>
      <c r="BM238" s="190"/>
    </row>
    <row r="239" spans="1:65" s="196" customFormat="1" ht="10">
      <c r="B239" s="197"/>
      <c r="C239" s="198"/>
      <c r="D239" s="199" t="s">
        <v>132</v>
      </c>
      <c r="E239" s="200" t="s">
        <v>1</v>
      </c>
      <c r="F239" s="201" t="s">
        <v>218</v>
      </c>
      <c r="G239" s="198"/>
      <c r="H239" s="200" t="s">
        <v>1</v>
      </c>
      <c r="I239" s="198"/>
      <c r="J239" s="198"/>
      <c r="K239" s="198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/>
      <c r="AU239" s="206"/>
      <c r="AY239" s="206"/>
    </row>
    <row r="240" spans="1:65" s="207" customFormat="1" ht="10">
      <c r="B240" s="208"/>
      <c r="C240" s="209"/>
      <c r="D240" s="199" t="s">
        <v>132</v>
      </c>
      <c r="E240" s="210" t="s">
        <v>1</v>
      </c>
      <c r="F240" s="211" t="s">
        <v>381</v>
      </c>
      <c r="G240" s="209"/>
      <c r="H240" s="212">
        <v>106.42</v>
      </c>
      <c r="I240" s="209"/>
      <c r="J240" s="209"/>
      <c r="K240" s="209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/>
      <c r="AU240" s="217"/>
      <c r="AY240" s="217"/>
    </row>
    <row r="241" spans="1:65" s="218" customFormat="1" ht="10">
      <c r="B241" s="219"/>
      <c r="C241" s="220"/>
      <c r="D241" s="199" t="s">
        <v>132</v>
      </c>
      <c r="E241" s="221" t="s">
        <v>1</v>
      </c>
      <c r="F241" s="222" t="s">
        <v>137</v>
      </c>
      <c r="G241" s="220"/>
      <c r="H241" s="223">
        <v>106.42</v>
      </c>
      <c r="I241" s="220"/>
      <c r="J241" s="220"/>
      <c r="K241" s="220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/>
      <c r="AU241" s="228"/>
      <c r="AY241" s="228"/>
    </row>
    <row r="242" spans="1:65" s="21" customFormat="1" ht="24.15" customHeight="1">
      <c r="A242" s="15"/>
      <c r="B242" s="16"/>
      <c r="C242" s="179">
        <v>30</v>
      </c>
      <c r="D242" s="179" t="s">
        <v>88</v>
      </c>
      <c r="E242" s="180" t="s">
        <v>219</v>
      </c>
      <c r="F242" s="181" t="s">
        <v>220</v>
      </c>
      <c r="G242" s="182" t="s">
        <v>150</v>
      </c>
      <c r="H242" s="183">
        <v>1489.88</v>
      </c>
      <c r="I242" s="184"/>
      <c r="J242" s="184">
        <f>ROUND(I242*H242,2)</f>
        <v>0</v>
      </c>
      <c r="K242" s="185"/>
      <c r="L242" s="20"/>
      <c r="M242" s="186"/>
      <c r="N242" s="187"/>
      <c r="O242" s="188"/>
      <c r="P242" s="188"/>
      <c r="Q242" s="188"/>
      <c r="R242" s="188"/>
      <c r="S242" s="188"/>
      <c r="T242" s="18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R242" s="190"/>
      <c r="AT242" s="190"/>
      <c r="AU242" s="190"/>
      <c r="AY242" s="2"/>
      <c r="BE242" s="191"/>
      <c r="BF242" s="191"/>
      <c r="BG242" s="191"/>
      <c r="BH242" s="191"/>
      <c r="BI242" s="191"/>
      <c r="BJ242" s="2"/>
      <c r="BK242" s="191"/>
      <c r="BL242" s="2"/>
      <c r="BM242" s="190"/>
    </row>
    <row r="243" spans="1:65" s="196" customFormat="1" ht="20">
      <c r="B243" s="197"/>
      <c r="C243" s="198"/>
      <c r="D243" s="199" t="s">
        <v>132</v>
      </c>
      <c r="E243" s="200" t="s">
        <v>1</v>
      </c>
      <c r="F243" s="201" t="s">
        <v>221</v>
      </c>
      <c r="G243" s="198"/>
      <c r="H243" s="200" t="s">
        <v>1</v>
      </c>
      <c r="I243" s="198"/>
      <c r="J243" s="198"/>
      <c r="K243" s="198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/>
      <c r="AU243" s="206"/>
      <c r="AY243" s="206"/>
    </row>
    <row r="244" spans="1:65" s="207" customFormat="1" ht="10">
      <c r="B244" s="208"/>
      <c r="C244" s="209"/>
      <c r="D244" s="199" t="s">
        <v>132</v>
      </c>
      <c r="E244" s="210" t="s">
        <v>1</v>
      </c>
      <c r="F244" s="211" t="s">
        <v>382</v>
      </c>
      <c r="G244" s="209"/>
      <c r="H244" s="212">
        <v>1489.88</v>
      </c>
      <c r="I244" s="209"/>
      <c r="J244" s="209"/>
      <c r="K244" s="209"/>
      <c r="L244" s="213"/>
      <c r="M244" s="214"/>
      <c r="N244" s="215"/>
      <c r="O244" s="215"/>
      <c r="P244" s="215"/>
      <c r="Q244" s="215"/>
      <c r="R244" s="215"/>
      <c r="S244" s="215"/>
      <c r="T244" s="216"/>
      <c r="AT244" s="217"/>
      <c r="AU244" s="217"/>
      <c r="AY244" s="217"/>
    </row>
    <row r="245" spans="1:65" s="218" customFormat="1" ht="10">
      <c r="B245" s="219"/>
      <c r="C245" s="220"/>
      <c r="D245" s="199" t="s">
        <v>132</v>
      </c>
      <c r="E245" s="221" t="s">
        <v>1</v>
      </c>
      <c r="F245" s="222" t="s">
        <v>137</v>
      </c>
      <c r="G245" s="220"/>
      <c r="H245" s="223">
        <v>1489.88</v>
      </c>
      <c r="I245" s="220"/>
      <c r="J245" s="220"/>
      <c r="K245" s="220"/>
      <c r="L245" s="224"/>
      <c r="M245" s="225"/>
      <c r="N245" s="226"/>
      <c r="O245" s="226"/>
      <c r="P245" s="226"/>
      <c r="Q245" s="226"/>
      <c r="R245" s="226"/>
      <c r="S245" s="226"/>
      <c r="T245" s="227"/>
      <c r="AT245" s="228"/>
      <c r="AU245" s="228"/>
      <c r="AY245" s="228"/>
    </row>
    <row r="246" spans="1:65" s="21" customFormat="1" ht="33" customHeight="1">
      <c r="A246" s="15"/>
      <c r="B246" s="16"/>
      <c r="C246" s="179">
        <v>31</v>
      </c>
      <c r="D246" s="179" t="s">
        <v>88</v>
      </c>
      <c r="E246" s="180" t="s">
        <v>222</v>
      </c>
      <c r="F246" s="181" t="s">
        <v>223</v>
      </c>
      <c r="G246" s="182" t="s">
        <v>150</v>
      </c>
      <c r="H246" s="183">
        <v>106.42</v>
      </c>
      <c r="I246" s="184"/>
      <c r="J246" s="184">
        <f>ROUND(I246*H246,2)</f>
        <v>0</v>
      </c>
      <c r="K246" s="185"/>
      <c r="L246" s="20"/>
      <c r="M246" s="186"/>
      <c r="N246" s="187"/>
      <c r="O246" s="188"/>
      <c r="P246" s="188"/>
      <c r="Q246" s="188"/>
      <c r="R246" s="188"/>
      <c r="S246" s="188"/>
      <c r="T246" s="18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R246" s="190"/>
      <c r="AT246" s="190"/>
      <c r="AU246" s="190"/>
      <c r="AY246" s="2"/>
      <c r="BE246" s="191"/>
      <c r="BF246" s="191"/>
      <c r="BG246" s="191"/>
      <c r="BH246" s="191"/>
      <c r="BI246" s="191"/>
      <c r="BJ246" s="2"/>
      <c r="BK246" s="191"/>
      <c r="BL246" s="2"/>
      <c r="BM246" s="190"/>
    </row>
    <row r="247" spans="1:65" s="196" customFormat="1" ht="10">
      <c r="B247" s="197"/>
      <c r="C247" s="198"/>
      <c r="D247" s="199" t="s">
        <v>132</v>
      </c>
      <c r="E247" s="200" t="s">
        <v>1</v>
      </c>
      <c r="F247" s="201" t="s">
        <v>218</v>
      </c>
      <c r="G247" s="198"/>
      <c r="H247" s="200" t="s">
        <v>1</v>
      </c>
      <c r="I247" s="198"/>
      <c r="J247" s="198"/>
      <c r="K247" s="198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/>
      <c r="AU247" s="206"/>
      <c r="AY247" s="206"/>
    </row>
    <row r="248" spans="1:65" s="207" customFormat="1" ht="10">
      <c r="B248" s="208"/>
      <c r="C248" s="209"/>
      <c r="D248" s="199" t="s">
        <v>132</v>
      </c>
      <c r="E248" s="210" t="s">
        <v>1</v>
      </c>
      <c r="F248" s="211" t="s">
        <v>381</v>
      </c>
      <c r="G248" s="209"/>
      <c r="H248" s="212">
        <v>106.42</v>
      </c>
      <c r="I248" s="209"/>
      <c r="J248" s="209"/>
      <c r="K248" s="209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/>
      <c r="AU248" s="217"/>
      <c r="AY248" s="217"/>
    </row>
    <row r="249" spans="1:65" s="218" customFormat="1" ht="10">
      <c r="B249" s="219"/>
      <c r="C249" s="220"/>
      <c r="D249" s="199" t="s">
        <v>132</v>
      </c>
      <c r="E249" s="221" t="s">
        <v>1</v>
      </c>
      <c r="F249" s="222" t="s">
        <v>137</v>
      </c>
      <c r="G249" s="220"/>
      <c r="H249" s="223">
        <v>106.42</v>
      </c>
      <c r="I249" s="220"/>
      <c r="J249" s="220"/>
      <c r="K249" s="220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/>
      <c r="AU249" s="228"/>
      <c r="AY249" s="228"/>
    </row>
    <row r="250" spans="1:65" s="21" customFormat="1" ht="49" customHeight="1">
      <c r="A250" s="15"/>
      <c r="B250" s="16"/>
      <c r="C250" s="179">
        <v>32</v>
      </c>
      <c r="D250" s="179" t="s">
        <v>88</v>
      </c>
      <c r="E250" s="180" t="s">
        <v>224</v>
      </c>
      <c r="F250" s="181" t="s">
        <v>225</v>
      </c>
      <c r="G250" s="182" t="s">
        <v>150</v>
      </c>
      <c r="H250" s="183">
        <v>93.92</v>
      </c>
      <c r="I250" s="184"/>
      <c r="J250" s="184">
        <f>ROUND(I250*H250,2)</f>
        <v>0</v>
      </c>
      <c r="K250" s="185"/>
      <c r="L250" s="20"/>
      <c r="M250" s="186"/>
      <c r="N250" s="187"/>
      <c r="O250" s="188"/>
      <c r="P250" s="188"/>
      <c r="Q250" s="188"/>
      <c r="R250" s="188"/>
      <c r="S250" s="188"/>
      <c r="T250" s="189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R250" s="190"/>
      <c r="AT250" s="190"/>
      <c r="AU250" s="190"/>
      <c r="AY250" s="2"/>
      <c r="BE250" s="191"/>
      <c r="BF250" s="191"/>
      <c r="BG250" s="191"/>
      <c r="BH250" s="191"/>
      <c r="BI250" s="191"/>
      <c r="BJ250" s="2"/>
      <c r="BK250" s="191"/>
      <c r="BL250" s="2"/>
      <c r="BM250" s="190"/>
    </row>
    <row r="251" spans="1:65" s="196" customFormat="1" ht="10">
      <c r="B251" s="197"/>
      <c r="C251" s="198"/>
      <c r="D251" s="199" t="s">
        <v>132</v>
      </c>
      <c r="E251" s="200" t="s">
        <v>1</v>
      </c>
      <c r="F251" s="201" t="s">
        <v>226</v>
      </c>
      <c r="G251" s="198"/>
      <c r="H251" s="200" t="s">
        <v>1</v>
      </c>
      <c r="I251" s="198"/>
      <c r="J251" s="198"/>
      <c r="K251" s="198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/>
      <c r="AU251" s="206"/>
      <c r="AY251" s="206"/>
    </row>
    <row r="252" spans="1:65" s="207" customFormat="1" ht="10">
      <c r="B252" s="208"/>
      <c r="C252" s="209"/>
      <c r="D252" s="199" t="s">
        <v>132</v>
      </c>
      <c r="E252" s="210" t="s">
        <v>1</v>
      </c>
      <c r="F252" s="211" t="s">
        <v>383</v>
      </c>
      <c r="G252" s="209"/>
      <c r="H252" s="212">
        <v>93.92</v>
      </c>
      <c r="I252" s="209"/>
      <c r="J252" s="209"/>
      <c r="K252" s="209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/>
      <c r="AU252" s="217"/>
      <c r="AY252" s="217"/>
    </row>
    <row r="253" spans="1:65" s="218" customFormat="1" ht="10">
      <c r="B253" s="219"/>
      <c r="C253" s="220"/>
      <c r="D253" s="199" t="s">
        <v>132</v>
      </c>
      <c r="E253" s="221" t="s">
        <v>1</v>
      </c>
      <c r="F253" s="222" t="s">
        <v>137</v>
      </c>
      <c r="G253" s="220"/>
      <c r="H253" s="223">
        <v>93.92</v>
      </c>
      <c r="I253" s="220"/>
      <c r="J253" s="220"/>
      <c r="K253" s="220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/>
      <c r="AU253" s="228"/>
      <c r="AY253" s="228"/>
    </row>
    <row r="254" spans="1:65" s="21" customFormat="1" ht="33" customHeight="1">
      <c r="A254" s="15"/>
      <c r="B254" s="16"/>
      <c r="C254" s="179">
        <v>33</v>
      </c>
      <c r="D254" s="179" t="s">
        <v>88</v>
      </c>
      <c r="E254" s="180" t="s">
        <v>227</v>
      </c>
      <c r="F254" s="181" t="s">
        <v>228</v>
      </c>
      <c r="G254" s="182" t="s">
        <v>150</v>
      </c>
      <c r="H254" s="183">
        <v>4.5</v>
      </c>
      <c r="I254" s="184"/>
      <c r="J254" s="184">
        <f>ROUND(I254*H254,2)</f>
        <v>0</v>
      </c>
      <c r="K254" s="185"/>
      <c r="L254" s="20"/>
      <c r="M254" s="186"/>
      <c r="N254" s="187"/>
      <c r="O254" s="188"/>
      <c r="P254" s="188"/>
      <c r="Q254" s="188"/>
      <c r="R254" s="188"/>
      <c r="S254" s="188"/>
      <c r="T254" s="18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R254" s="190"/>
      <c r="AT254" s="190"/>
      <c r="AU254" s="190"/>
      <c r="AY254" s="2"/>
      <c r="BE254" s="191"/>
      <c r="BF254" s="191"/>
      <c r="BG254" s="191"/>
      <c r="BH254" s="191"/>
      <c r="BI254" s="191"/>
      <c r="BJ254" s="2"/>
      <c r="BK254" s="191"/>
      <c r="BL254" s="2"/>
      <c r="BM254" s="190"/>
    </row>
    <row r="255" spans="1:65" s="21" customFormat="1" ht="33" customHeight="1">
      <c r="A255" s="15"/>
      <c r="B255" s="16"/>
      <c r="C255" s="179">
        <v>34</v>
      </c>
      <c r="D255" s="179" t="s">
        <v>88</v>
      </c>
      <c r="E255" s="180" t="s">
        <v>229</v>
      </c>
      <c r="F255" s="181" t="s">
        <v>230</v>
      </c>
      <c r="G255" s="182" t="s">
        <v>150</v>
      </c>
      <c r="H255" s="183">
        <v>8</v>
      </c>
      <c r="I255" s="184"/>
      <c r="J255" s="184">
        <f>ROUND(I255*H255,2)</f>
        <v>0</v>
      </c>
      <c r="K255" s="185"/>
      <c r="L255" s="20"/>
      <c r="M255" s="186"/>
      <c r="N255" s="187"/>
      <c r="O255" s="188"/>
      <c r="P255" s="188"/>
      <c r="Q255" s="188"/>
      <c r="R255" s="188"/>
      <c r="S255" s="188"/>
      <c r="T255" s="18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R255" s="190"/>
      <c r="AT255" s="190"/>
      <c r="AU255" s="190"/>
      <c r="AY255" s="2"/>
      <c r="BE255" s="191"/>
      <c r="BF255" s="191"/>
      <c r="BG255" s="191"/>
      <c r="BH255" s="191"/>
      <c r="BI255" s="191"/>
      <c r="BJ255" s="2"/>
      <c r="BK255" s="191"/>
      <c r="BL255" s="2"/>
      <c r="BM255" s="190"/>
    </row>
    <row r="256" spans="1:65" s="196" customFormat="1" ht="10">
      <c r="B256" s="197"/>
      <c r="C256" s="198"/>
      <c r="D256" s="199" t="s">
        <v>132</v>
      </c>
      <c r="E256" s="200" t="s">
        <v>1</v>
      </c>
      <c r="F256" s="201" t="s">
        <v>231</v>
      </c>
      <c r="G256" s="198"/>
      <c r="H256" s="200" t="s">
        <v>1</v>
      </c>
      <c r="I256" s="198"/>
      <c r="J256" s="198"/>
      <c r="K256" s="198"/>
      <c r="L256" s="202"/>
      <c r="M256" s="203"/>
      <c r="N256" s="204"/>
      <c r="O256" s="204"/>
      <c r="P256" s="204"/>
      <c r="Q256" s="204"/>
      <c r="R256" s="204"/>
      <c r="S256" s="204"/>
      <c r="T256" s="205"/>
      <c r="AT256" s="206"/>
      <c r="AU256" s="206"/>
      <c r="AY256" s="206"/>
    </row>
    <row r="257" spans="1:65" s="207" customFormat="1" ht="10">
      <c r="B257" s="208"/>
      <c r="C257" s="209"/>
      <c r="D257" s="199" t="s">
        <v>132</v>
      </c>
      <c r="E257" s="210" t="s">
        <v>1</v>
      </c>
      <c r="F257" s="211" t="s">
        <v>103</v>
      </c>
      <c r="G257" s="209"/>
      <c r="H257" s="212">
        <v>8</v>
      </c>
      <c r="I257" s="209"/>
      <c r="J257" s="209"/>
      <c r="K257" s="209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/>
      <c r="AU257" s="217"/>
      <c r="AY257" s="217"/>
    </row>
    <row r="258" spans="1:65" s="218" customFormat="1" ht="10">
      <c r="B258" s="219"/>
      <c r="C258" s="220"/>
      <c r="D258" s="199" t="s">
        <v>132</v>
      </c>
      <c r="E258" s="221" t="s">
        <v>1</v>
      </c>
      <c r="F258" s="222" t="s">
        <v>137</v>
      </c>
      <c r="G258" s="220"/>
      <c r="H258" s="223">
        <v>8</v>
      </c>
      <c r="I258" s="220"/>
      <c r="J258" s="220"/>
      <c r="K258" s="220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/>
      <c r="AU258" s="228"/>
      <c r="AY258" s="228"/>
    </row>
    <row r="259" spans="1:65" s="21" customFormat="1" ht="24.15" customHeight="1">
      <c r="A259" s="15"/>
      <c r="B259" s="16"/>
      <c r="C259" s="179">
        <v>35</v>
      </c>
      <c r="D259" s="179" t="s">
        <v>88</v>
      </c>
      <c r="E259" s="180" t="s">
        <v>232</v>
      </c>
      <c r="F259" s="181" t="s">
        <v>233</v>
      </c>
      <c r="G259" s="182" t="s">
        <v>150</v>
      </c>
      <c r="H259" s="183">
        <v>64.05</v>
      </c>
      <c r="I259" s="184"/>
      <c r="J259" s="184">
        <f>ROUND(I259*H259,2)</f>
        <v>0</v>
      </c>
      <c r="K259" s="185"/>
      <c r="L259" s="20"/>
      <c r="M259" s="186"/>
      <c r="N259" s="187"/>
      <c r="O259" s="188"/>
      <c r="P259" s="188"/>
      <c r="Q259" s="188"/>
      <c r="R259" s="188"/>
      <c r="S259" s="188"/>
      <c r="T259" s="18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R259" s="190"/>
      <c r="AT259" s="190"/>
      <c r="AU259" s="190"/>
      <c r="AY259" s="2"/>
      <c r="BE259" s="191"/>
      <c r="BF259" s="191"/>
      <c r="BG259" s="191"/>
      <c r="BH259" s="191"/>
      <c r="BI259" s="191"/>
      <c r="BJ259" s="2"/>
      <c r="BK259" s="191"/>
      <c r="BL259" s="2"/>
      <c r="BM259" s="190"/>
    </row>
    <row r="260" spans="1:65" s="196" customFormat="1" ht="10">
      <c r="B260" s="197"/>
      <c r="C260" s="198"/>
      <c r="D260" s="199" t="s">
        <v>132</v>
      </c>
      <c r="E260" s="200" t="s">
        <v>1</v>
      </c>
      <c r="F260" s="201" t="s">
        <v>234</v>
      </c>
      <c r="G260" s="198"/>
      <c r="H260" s="200" t="s">
        <v>1</v>
      </c>
      <c r="I260" s="198"/>
      <c r="J260" s="198"/>
      <c r="K260" s="198"/>
      <c r="L260" s="202"/>
      <c r="M260" s="203"/>
      <c r="N260" s="204"/>
      <c r="O260" s="204"/>
      <c r="P260" s="204"/>
      <c r="Q260" s="204"/>
      <c r="R260" s="204"/>
      <c r="S260" s="204"/>
      <c r="T260" s="205"/>
      <c r="AT260" s="206"/>
      <c r="AU260" s="206"/>
      <c r="AY260" s="206"/>
    </row>
    <row r="261" spans="1:65" s="207" customFormat="1" ht="10">
      <c r="B261" s="208"/>
      <c r="C261" s="209"/>
      <c r="D261" s="199" t="s">
        <v>132</v>
      </c>
      <c r="E261" s="210" t="s">
        <v>1</v>
      </c>
      <c r="F261" s="211" t="s">
        <v>235</v>
      </c>
      <c r="G261" s="209"/>
      <c r="H261" s="212">
        <v>64.05</v>
      </c>
      <c r="I261" s="209"/>
      <c r="J261" s="209"/>
      <c r="K261" s="209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/>
      <c r="AU261" s="217"/>
      <c r="AY261" s="217"/>
    </row>
    <row r="262" spans="1:65" s="218" customFormat="1" ht="10">
      <c r="B262" s="219"/>
      <c r="C262" s="220"/>
      <c r="D262" s="199" t="s">
        <v>132</v>
      </c>
      <c r="E262" s="221" t="s">
        <v>1</v>
      </c>
      <c r="F262" s="222" t="s">
        <v>137</v>
      </c>
      <c r="G262" s="220"/>
      <c r="H262" s="223">
        <v>64.05</v>
      </c>
      <c r="I262" s="220"/>
      <c r="J262" s="220"/>
      <c r="K262" s="220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/>
      <c r="AU262" s="228"/>
      <c r="AY262" s="228"/>
    </row>
    <row r="263" spans="1:65" s="163" customFormat="1" ht="22.75" customHeight="1">
      <c r="B263" s="164"/>
      <c r="C263" s="165"/>
      <c r="D263" s="166" t="s">
        <v>54</v>
      </c>
      <c r="E263" s="177" t="s">
        <v>236</v>
      </c>
      <c r="F263" s="177" t="s">
        <v>237</v>
      </c>
      <c r="G263" s="165"/>
      <c r="H263" s="165"/>
      <c r="I263" s="165"/>
      <c r="J263" s="178">
        <f>+J264</f>
        <v>0</v>
      </c>
      <c r="K263" s="165"/>
      <c r="L263" s="169"/>
      <c r="M263" s="170"/>
      <c r="N263" s="171"/>
      <c r="O263" s="171"/>
      <c r="P263" s="172"/>
      <c r="Q263" s="171"/>
      <c r="R263" s="172"/>
      <c r="S263" s="171"/>
      <c r="T263" s="173"/>
      <c r="AR263" s="174"/>
      <c r="AT263" s="175"/>
      <c r="AU263" s="175"/>
      <c r="AY263" s="174"/>
      <c r="BK263" s="176"/>
    </row>
    <row r="264" spans="1:65" s="21" customFormat="1" ht="16.5" customHeight="1">
      <c r="A264" s="15"/>
      <c r="B264" s="16"/>
      <c r="C264" s="179">
        <v>36</v>
      </c>
      <c r="D264" s="179" t="s">
        <v>88</v>
      </c>
      <c r="E264" s="180" t="s">
        <v>238</v>
      </c>
      <c r="F264" s="181" t="s">
        <v>239</v>
      </c>
      <c r="G264" s="182" t="s">
        <v>150</v>
      </c>
      <c r="H264" s="183">
        <v>133.673</v>
      </c>
      <c r="I264" s="184"/>
      <c r="J264" s="184">
        <f>ROUND(I264*H264,2)</f>
        <v>0</v>
      </c>
      <c r="K264" s="185"/>
      <c r="L264" s="20"/>
      <c r="M264" s="186"/>
      <c r="N264" s="187"/>
      <c r="O264" s="188"/>
      <c r="P264" s="188"/>
      <c r="Q264" s="188"/>
      <c r="R264" s="188"/>
      <c r="S264" s="188"/>
      <c r="T264" s="189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R264" s="190"/>
      <c r="AT264" s="190"/>
      <c r="AU264" s="190"/>
      <c r="AY264" s="2"/>
      <c r="BE264" s="191"/>
      <c r="BF264" s="191"/>
      <c r="BG264" s="191"/>
      <c r="BH264" s="191"/>
      <c r="BI264" s="191"/>
      <c r="BJ264" s="2"/>
      <c r="BK264" s="191"/>
      <c r="BL264" s="2"/>
      <c r="BM264" s="190"/>
    </row>
    <row r="265" spans="1:65" s="163" customFormat="1" ht="25.9" customHeight="1">
      <c r="B265" s="164"/>
      <c r="C265" s="165"/>
      <c r="D265" s="166" t="s">
        <v>54</v>
      </c>
      <c r="E265" s="167" t="s">
        <v>240</v>
      </c>
      <c r="F265" s="167" t="s">
        <v>241</v>
      </c>
      <c r="G265" s="165"/>
      <c r="H265" s="165"/>
      <c r="I265" s="165"/>
      <c r="J265" s="168">
        <f>+J266+J304+J361+J395+J402</f>
        <v>0</v>
      </c>
      <c r="K265" s="165"/>
      <c r="L265" s="169"/>
      <c r="M265" s="170"/>
      <c r="N265" s="171"/>
      <c r="O265" s="171"/>
      <c r="P265" s="172"/>
      <c r="Q265" s="171"/>
      <c r="R265" s="172"/>
      <c r="S265" s="171"/>
      <c r="T265" s="173"/>
      <c r="AR265" s="174"/>
      <c r="AT265" s="175"/>
      <c r="AU265" s="175"/>
      <c r="AY265" s="174"/>
      <c r="BK265" s="176"/>
    </row>
    <row r="266" spans="1:65" s="163" customFormat="1" ht="22.75" customHeight="1">
      <c r="B266" s="164"/>
      <c r="C266" s="165"/>
      <c r="D266" s="166" t="s">
        <v>54</v>
      </c>
      <c r="E266" s="177" t="s">
        <v>242</v>
      </c>
      <c r="F266" s="177" t="s">
        <v>243</v>
      </c>
      <c r="G266" s="165"/>
      <c r="H266" s="165"/>
      <c r="I266" s="165"/>
      <c r="J266" s="178">
        <f>+SUM(J267:J303)</f>
        <v>0</v>
      </c>
      <c r="K266" s="165"/>
      <c r="L266" s="169"/>
      <c r="M266" s="170"/>
      <c r="N266" s="171"/>
      <c r="O266" s="171"/>
      <c r="P266" s="172"/>
      <c r="Q266" s="171"/>
      <c r="R266" s="172"/>
      <c r="S266" s="171"/>
      <c r="T266" s="173"/>
      <c r="AR266" s="174"/>
      <c r="AT266" s="175"/>
      <c r="AU266" s="175"/>
      <c r="AY266" s="174"/>
      <c r="BK266" s="176"/>
    </row>
    <row r="267" spans="1:65" s="21" customFormat="1" ht="24.15" customHeight="1">
      <c r="A267" s="15"/>
      <c r="B267" s="16"/>
      <c r="C267" s="179">
        <v>37</v>
      </c>
      <c r="D267" s="179" t="s">
        <v>88</v>
      </c>
      <c r="E267" s="180" t="s">
        <v>244</v>
      </c>
      <c r="F267" s="181" t="s">
        <v>245</v>
      </c>
      <c r="G267" s="182" t="s">
        <v>131</v>
      </c>
      <c r="H267" s="183">
        <v>64.149000000000001</v>
      </c>
      <c r="I267" s="184"/>
      <c r="J267" s="184">
        <f>ROUND(I267*H267,2)</f>
        <v>0</v>
      </c>
      <c r="K267" s="185"/>
      <c r="L267" s="20"/>
      <c r="M267" s="186"/>
      <c r="N267" s="187"/>
      <c r="O267" s="188"/>
      <c r="P267" s="188"/>
      <c r="Q267" s="188"/>
      <c r="R267" s="188"/>
      <c r="S267" s="188"/>
      <c r="T267" s="18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R267" s="190"/>
      <c r="AT267" s="190"/>
      <c r="AU267" s="190"/>
      <c r="AY267" s="2"/>
      <c r="BE267" s="191"/>
      <c r="BF267" s="191"/>
      <c r="BG267" s="191"/>
      <c r="BH267" s="191"/>
      <c r="BI267" s="191"/>
      <c r="BJ267" s="2"/>
      <c r="BK267" s="191"/>
      <c r="BL267" s="2"/>
      <c r="BM267" s="190"/>
    </row>
    <row r="268" spans="1:65" s="196" customFormat="1" ht="10">
      <c r="B268" s="197"/>
      <c r="C268" s="198"/>
      <c r="D268" s="199" t="s">
        <v>132</v>
      </c>
      <c r="E268" s="200" t="s">
        <v>1</v>
      </c>
      <c r="F268" s="201" t="s">
        <v>174</v>
      </c>
      <c r="G268" s="198"/>
      <c r="H268" s="200" t="s">
        <v>1</v>
      </c>
      <c r="I268" s="198"/>
      <c r="J268" s="198"/>
      <c r="K268" s="198"/>
      <c r="L268" s="202"/>
      <c r="M268" s="203"/>
      <c r="N268" s="204"/>
      <c r="O268" s="204"/>
      <c r="P268" s="204"/>
      <c r="Q268" s="204"/>
      <c r="R268" s="204"/>
      <c r="S268" s="204"/>
      <c r="T268" s="205"/>
      <c r="AT268" s="206"/>
      <c r="AU268" s="206"/>
      <c r="AY268" s="206"/>
    </row>
    <row r="269" spans="1:65" s="207" customFormat="1" ht="10">
      <c r="B269" s="208"/>
      <c r="C269" s="209"/>
      <c r="D269" s="199" t="s">
        <v>132</v>
      </c>
      <c r="E269" s="210" t="s">
        <v>1</v>
      </c>
      <c r="F269" s="211" t="s">
        <v>246</v>
      </c>
      <c r="G269" s="209"/>
      <c r="H269" s="212">
        <v>64.149000000000001</v>
      </c>
      <c r="I269" s="209"/>
      <c r="J269" s="209"/>
      <c r="K269" s="209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/>
      <c r="AU269" s="217"/>
      <c r="AY269" s="217"/>
    </row>
    <row r="270" spans="1:65" s="218" customFormat="1" ht="10">
      <c r="B270" s="219"/>
      <c r="C270" s="220"/>
      <c r="D270" s="199" t="s">
        <v>132</v>
      </c>
      <c r="E270" s="221" t="s">
        <v>1</v>
      </c>
      <c r="F270" s="222" t="s">
        <v>137</v>
      </c>
      <c r="G270" s="220"/>
      <c r="H270" s="223">
        <v>64.149000000000001</v>
      </c>
      <c r="I270" s="220"/>
      <c r="J270" s="220"/>
      <c r="K270" s="220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/>
      <c r="AU270" s="228"/>
      <c r="AY270" s="228"/>
    </row>
    <row r="271" spans="1:65" s="21" customFormat="1" ht="16.5" customHeight="1">
      <c r="A271" s="15"/>
      <c r="B271" s="16"/>
      <c r="C271" s="229">
        <v>38</v>
      </c>
      <c r="D271" s="229" t="s">
        <v>147</v>
      </c>
      <c r="E271" s="230" t="s">
        <v>247</v>
      </c>
      <c r="F271" s="231" t="s">
        <v>248</v>
      </c>
      <c r="G271" s="232" t="s">
        <v>150</v>
      </c>
      <c r="H271" s="233">
        <v>0.03</v>
      </c>
      <c r="I271" s="234"/>
      <c r="J271" s="234">
        <f>ROUND(I271*H271,2)</f>
        <v>0</v>
      </c>
      <c r="K271" s="235"/>
      <c r="L271" s="236"/>
      <c r="M271" s="237"/>
      <c r="N271" s="238"/>
      <c r="O271" s="188"/>
      <c r="P271" s="188"/>
      <c r="Q271" s="188"/>
      <c r="R271" s="188"/>
      <c r="S271" s="188"/>
      <c r="T271" s="189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R271" s="190"/>
      <c r="AT271" s="190"/>
      <c r="AU271" s="190"/>
      <c r="AY271" s="2"/>
      <c r="BE271" s="191"/>
      <c r="BF271" s="191"/>
      <c r="BG271" s="191"/>
      <c r="BH271" s="191"/>
      <c r="BI271" s="191"/>
      <c r="BJ271" s="2"/>
      <c r="BK271" s="191"/>
      <c r="BL271" s="2"/>
      <c r="BM271" s="190"/>
    </row>
    <row r="272" spans="1:65" s="21" customFormat="1" ht="24.15" customHeight="1">
      <c r="A272" s="15"/>
      <c r="B272" s="16"/>
      <c r="C272" s="179">
        <v>39</v>
      </c>
      <c r="D272" s="179" t="s">
        <v>88</v>
      </c>
      <c r="E272" s="180" t="s">
        <v>249</v>
      </c>
      <c r="F272" s="181" t="s">
        <v>250</v>
      </c>
      <c r="G272" s="182" t="s">
        <v>131</v>
      </c>
      <c r="H272" s="183">
        <v>225.40299999999999</v>
      </c>
      <c r="I272" s="184"/>
      <c r="J272" s="184">
        <f>ROUND(I272*H272,2)</f>
        <v>0</v>
      </c>
      <c r="K272" s="185"/>
      <c r="L272" s="20"/>
      <c r="M272" s="186"/>
      <c r="N272" s="187"/>
      <c r="O272" s="188"/>
      <c r="P272" s="188"/>
      <c r="Q272" s="188"/>
      <c r="R272" s="188"/>
      <c r="S272" s="188"/>
      <c r="T272" s="189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R272" s="190"/>
      <c r="AT272" s="190"/>
      <c r="AU272" s="190"/>
      <c r="AY272" s="2"/>
      <c r="BE272" s="191"/>
      <c r="BF272" s="191"/>
      <c r="BG272" s="191"/>
      <c r="BH272" s="191"/>
      <c r="BI272" s="191"/>
      <c r="BJ272" s="2"/>
      <c r="BK272" s="191"/>
      <c r="BL272" s="2"/>
      <c r="BM272" s="190"/>
    </row>
    <row r="273" spans="1:65" s="196" customFormat="1" ht="10">
      <c r="B273" s="197"/>
      <c r="C273" s="198"/>
      <c r="D273" s="199" t="s">
        <v>132</v>
      </c>
      <c r="E273" s="200" t="s">
        <v>1</v>
      </c>
      <c r="F273" s="201" t="s">
        <v>167</v>
      </c>
      <c r="G273" s="198"/>
      <c r="H273" s="200" t="s">
        <v>1</v>
      </c>
      <c r="I273" s="198"/>
      <c r="J273" s="198"/>
      <c r="K273" s="198"/>
      <c r="L273" s="202"/>
      <c r="M273" s="203"/>
      <c r="N273" s="204"/>
      <c r="O273" s="204"/>
      <c r="P273" s="204"/>
      <c r="Q273" s="204"/>
      <c r="R273" s="204"/>
      <c r="S273" s="204"/>
      <c r="T273" s="205"/>
      <c r="AT273" s="206"/>
      <c r="AU273" s="206"/>
      <c r="AY273" s="206"/>
    </row>
    <row r="274" spans="1:65" s="207" customFormat="1" ht="20">
      <c r="B274" s="208"/>
      <c r="C274" s="209"/>
      <c r="D274" s="199" t="s">
        <v>132</v>
      </c>
      <c r="E274" s="210" t="s">
        <v>1</v>
      </c>
      <c r="F274" s="211" t="s">
        <v>251</v>
      </c>
      <c r="G274" s="209"/>
      <c r="H274" s="212">
        <v>207.76300000000001</v>
      </c>
      <c r="I274" s="209"/>
      <c r="J274" s="209"/>
      <c r="K274" s="209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/>
      <c r="AU274" s="217"/>
      <c r="AY274" s="217"/>
    </row>
    <row r="275" spans="1:65" s="196" customFormat="1" ht="10">
      <c r="B275" s="197"/>
      <c r="C275" s="198"/>
      <c r="D275" s="199" t="s">
        <v>132</v>
      </c>
      <c r="E275" s="200" t="s">
        <v>1</v>
      </c>
      <c r="F275" s="201" t="s">
        <v>252</v>
      </c>
      <c r="G275" s="198"/>
      <c r="H275" s="200" t="s">
        <v>1</v>
      </c>
      <c r="I275" s="198"/>
      <c r="J275" s="198"/>
      <c r="K275" s="198"/>
      <c r="L275" s="202"/>
      <c r="M275" s="203"/>
      <c r="N275" s="204"/>
      <c r="O275" s="204"/>
      <c r="P275" s="204"/>
      <c r="Q275" s="204"/>
      <c r="R275" s="204"/>
      <c r="S275" s="204"/>
      <c r="T275" s="205"/>
      <c r="AT275" s="206"/>
      <c r="AU275" s="206"/>
      <c r="AY275" s="206"/>
    </row>
    <row r="276" spans="1:65" s="207" customFormat="1" ht="10">
      <c r="B276" s="208"/>
      <c r="C276" s="209"/>
      <c r="D276" s="199" t="s">
        <v>132</v>
      </c>
      <c r="E276" s="210" t="s">
        <v>1</v>
      </c>
      <c r="F276" s="211" t="s">
        <v>253</v>
      </c>
      <c r="G276" s="209"/>
      <c r="H276" s="212">
        <v>17.64</v>
      </c>
      <c r="I276" s="209"/>
      <c r="J276" s="209"/>
      <c r="K276" s="209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/>
      <c r="AU276" s="217"/>
      <c r="AY276" s="217"/>
    </row>
    <row r="277" spans="1:65" s="218" customFormat="1" ht="10">
      <c r="B277" s="219"/>
      <c r="C277" s="220"/>
      <c r="D277" s="199" t="s">
        <v>132</v>
      </c>
      <c r="E277" s="221" t="s">
        <v>1</v>
      </c>
      <c r="F277" s="222" t="s">
        <v>137</v>
      </c>
      <c r="G277" s="220"/>
      <c r="H277" s="223">
        <v>225.40299999999999</v>
      </c>
      <c r="I277" s="220"/>
      <c r="J277" s="220"/>
      <c r="K277" s="220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/>
      <c r="AU277" s="228"/>
      <c r="AY277" s="228"/>
    </row>
    <row r="278" spans="1:65" s="21" customFormat="1" ht="16.5" customHeight="1">
      <c r="A278" s="15"/>
      <c r="B278" s="16"/>
      <c r="C278" s="229">
        <v>40</v>
      </c>
      <c r="D278" s="229" t="s">
        <v>147</v>
      </c>
      <c r="E278" s="230" t="s">
        <v>247</v>
      </c>
      <c r="F278" s="231" t="s">
        <v>248</v>
      </c>
      <c r="G278" s="232" t="s">
        <v>150</v>
      </c>
      <c r="H278" s="233">
        <v>1.0999999999999999E-2</v>
      </c>
      <c r="I278" s="234"/>
      <c r="J278" s="234">
        <f>ROUND(I278*H278,2)</f>
        <v>0</v>
      </c>
      <c r="K278" s="235"/>
      <c r="L278" s="236"/>
      <c r="M278" s="237"/>
      <c r="N278" s="238"/>
      <c r="O278" s="188"/>
      <c r="P278" s="188"/>
      <c r="Q278" s="188"/>
      <c r="R278" s="188"/>
      <c r="S278" s="188"/>
      <c r="T278" s="18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R278" s="190"/>
      <c r="AT278" s="190"/>
      <c r="AU278" s="190"/>
      <c r="AY278" s="2"/>
      <c r="BE278" s="191"/>
      <c r="BF278" s="191"/>
      <c r="BG278" s="191"/>
      <c r="BH278" s="191"/>
      <c r="BI278" s="191"/>
      <c r="BJ278" s="2"/>
      <c r="BK278" s="191"/>
      <c r="BL278" s="2"/>
      <c r="BM278" s="190"/>
    </row>
    <row r="279" spans="1:65" s="21" customFormat="1" ht="24.15" customHeight="1">
      <c r="A279" s="15"/>
      <c r="B279" s="16"/>
      <c r="C279" s="179">
        <v>41</v>
      </c>
      <c r="D279" s="179" t="s">
        <v>88</v>
      </c>
      <c r="E279" s="180" t="s">
        <v>254</v>
      </c>
      <c r="F279" s="181" t="s">
        <v>255</v>
      </c>
      <c r="G279" s="182" t="s">
        <v>131</v>
      </c>
      <c r="H279" s="183">
        <v>64.149000000000001</v>
      </c>
      <c r="I279" s="184"/>
      <c r="J279" s="184">
        <f>ROUND(I279*H279,2)</f>
        <v>0</v>
      </c>
      <c r="K279" s="185"/>
      <c r="L279" s="20"/>
      <c r="M279" s="186"/>
      <c r="N279" s="187"/>
      <c r="O279" s="188"/>
      <c r="P279" s="188"/>
      <c r="Q279" s="188"/>
      <c r="R279" s="188"/>
      <c r="S279" s="188"/>
      <c r="T279" s="18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R279" s="190"/>
      <c r="AT279" s="190"/>
      <c r="AU279" s="190"/>
      <c r="AY279" s="2"/>
      <c r="BE279" s="191"/>
      <c r="BF279" s="191"/>
      <c r="BG279" s="191"/>
      <c r="BH279" s="191"/>
      <c r="BI279" s="191"/>
      <c r="BJ279" s="2"/>
      <c r="BK279" s="191"/>
      <c r="BL279" s="2"/>
      <c r="BM279" s="190"/>
    </row>
    <row r="280" spans="1:65" s="196" customFormat="1" ht="10">
      <c r="B280" s="197"/>
      <c r="C280" s="198"/>
      <c r="D280" s="199" t="s">
        <v>132</v>
      </c>
      <c r="E280" s="200" t="s">
        <v>1</v>
      </c>
      <c r="F280" s="201" t="s">
        <v>174</v>
      </c>
      <c r="G280" s="198"/>
      <c r="H280" s="200" t="s">
        <v>1</v>
      </c>
      <c r="I280" s="198"/>
      <c r="J280" s="198"/>
      <c r="K280" s="198"/>
      <c r="L280" s="202"/>
      <c r="M280" s="203"/>
      <c r="N280" s="204"/>
      <c r="O280" s="204"/>
      <c r="P280" s="204"/>
      <c r="Q280" s="204"/>
      <c r="R280" s="204"/>
      <c r="S280" s="204"/>
      <c r="T280" s="205"/>
      <c r="AT280" s="206"/>
      <c r="AU280" s="206"/>
      <c r="AY280" s="206"/>
    </row>
    <row r="281" spans="1:65" s="207" customFormat="1" ht="10">
      <c r="B281" s="208"/>
      <c r="C281" s="209"/>
      <c r="D281" s="199" t="s">
        <v>132</v>
      </c>
      <c r="E281" s="210" t="s">
        <v>1</v>
      </c>
      <c r="F281" s="211" t="s">
        <v>246</v>
      </c>
      <c r="G281" s="209"/>
      <c r="H281" s="212">
        <v>64.149000000000001</v>
      </c>
      <c r="I281" s="209"/>
      <c r="J281" s="209"/>
      <c r="K281" s="209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/>
      <c r="AU281" s="217"/>
      <c r="AY281" s="217"/>
    </row>
    <row r="282" spans="1:65" s="218" customFormat="1" ht="10">
      <c r="B282" s="219"/>
      <c r="C282" s="220"/>
      <c r="D282" s="199" t="s">
        <v>132</v>
      </c>
      <c r="E282" s="221" t="s">
        <v>1</v>
      </c>
      <c r="F282" s="222" t="s">
        <v>137</v>
      </c>
      <c r="G282" s="220"/>
      <c r="H282" s="223">
        <v>64.149000000000001</v>
      </c>
      <c r="I282" s="220"/>
      <c r="J282" s="220"/>
      <c r="K282" s="220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/>
      <c r="AU282" s="228"/>
      <c r="AY282" s="228"/>
    </row>
    <row r="283" spans="1:65" s="21" customFormat="1" ht="44.25" customHeight="1">
      <c r="A283" s="15"/>
      <c r="B283" s="16"/>
      <c r="C283" s="229">
        <v>42</v>
      </c>
      <c r="D283" s="229" t="s">
        <v>147</v>
      </c>
      <c r="E283" s="230" t="s">
        <v>256</v>
      </c>
      <c r="F283" s="231" t="s">
        <v>257</v>
      </c>
      <c r="G283" s="232" t="s">
        <v>131</v>
      </c>
      <c r="H283" s="233">
        <v>71.846999999999994</v>
      </c>
      <c r="I283" s="234"/>
      <c r="J283" s="234">
        <f>ROUND(I283*H283,2)</f>
        <v>0</v>
      </c>
      <c r="K283" s="235"/>
      <c r="L283" s="236"/>
      <c r="M283" s="237"/>
      <c r="N283" s="238"/>
      <c r="O283" s="188"/>
      <c r="P283" s="188"/>
      <c r="Q283" s="188"/>
      <c r="R283" s="188"/>
      <c r="S283" s="188"/>
      <c r="T283" s="189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R283" s="190"/>
      <c r="AT283" s="190"/>
      <c r="AU283" s="190"/>
      <c r="AY283" s="2"/>
      <c r="BE283" s="191"/>
      <c r="BF283" s="191"/>
      <c r="BG283" s="191"/>
      <c r="BH283" s="191"/>
      <c r="BI283" s="191"/>
      <c r="BJ283" s="2"/>
      <c r="BK283" s="191"/>
      <c r="BL283" s="2"/>
      <c r="BM283" s="190"/>
    </row>
    <row r="284" spans="1:65" s="196" customFormat="1" ht="10">
      <c r="B284" s="197"/>
      <c r="C284" s="198"/>
      <c r="D284" s="199" t="s">
        <v>132</v>
      </c>
      <c r="E284" s="200" t="s">
        <v>1</v>
      </c>
      <c r="F284" s="201" t="s">
        <v>174</v>
      </c>
      <c r="G284" s="198"/>
      <c r="H284" s="200" t="s">
        <v>1</v>
      </c>
      <c r="I284" s="198"/>
      <c r="J284" s="198"/>
      <c r="K284" s="198"/>
      <c r="L284" s="202"/>
      <c r="M284" s="203"/>
      <c r="N284" s="204"/>
      <c r="O284" s="204"/>
      <c r="P284" s="204"/>
      <c r="Q284" s="204"/>
      <c r="R284" s="204"/>
      <c r="S284" s="204"/>
      <c r="T284" s="205"/>
      <c r="AT284" s="206"/>
      <c r="AU284" s="206"/>
      <c r="AY284" s="206"/>
    </row>
    <row r="285" spans="1:65" s="207" customFormat="1" ht="10">
      <c r="B285" s="208"/>
      <c r="C285" s="209"/>
      <c r="D285" s="199" t="s">
        <v>132</v>
      </c>
      <c r="E285" s="210" t="s">
        <v>1</v>
      </c>
      <c r="F285" s="211" t="s">
        <v>258</v>
      </c>
      <c r="G285" s="209"/>
      <c r="H285" s="212">
        <v>71.846999999999994</v>
      </c>
      <c r="I285" s="209"/>
      <c r="J285" s="209"/>
      <c r="K285" s="209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/>
      <c r="AU285" s="217"/>
      <c r="AY285" s="217"/>
    </row>
    <row r="286" spans="1:65" s="218" customFormat="1" ht="10">
      <c r="B286" s="219"/>
      <c r="C286" s="220"/>
      <c r="D286" s="199" t="s">
        <v>132</v>
      </c>
      <c r="E286" s="221" t="s">
        <v>1</v>
      </c>
      <c r="F286" s="222" t="s">
        <v>137</v>
      </c>
      <c r="G286" s="220"/>
      <c r="H286" s="223">
        <v>71.846999999999994</v>
      </c>
      <c r="I286" s="220"/>
      <c r="J286" s="220"/>
      <c r="K286" s="220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/>
      <c r="AU286" s="228"/>
      <c r="AY286" s="228"/>
    </row>
    <row r="287" spans="1:65" s="21" customFormat="1" ht="24.15" customHeight="1">
      <c r="A287" s="15"/>
      <c r="B287" s="16"/>
      <c r="C287" s="179">
        <v>43</v>
      </c>
      <c r="D287" s="179" t="s">
        <v>88</v>
      </c>
      <c r="E287" s="180" t="s">
        <v>259</v>
      </c>
      <c r="F287" s="181" t="s">
        <v>260</v>
      </c>
      <c r="G287" s="182" t="s">
        <v>131</v>
      </c>
      <c r="H287" s="183">
        <v>225.40299999999999</v>
      </c>
      <c r="I287" s="184"/>
      <c r="J287" s="184">
        <f>ROUND(I287*H287,2)</f>
        <v>0</v>
      </c>
      <c r="K287" s="185"/>
      <c r="L287" s="20"/>
      <c r="M287" s="186"/>
      <c r="N287" s="187"/>
      <c r="O287" s="188"/>
      <c r="P287" s="188"/>
      <c r="Q287" s="188"/>
      <c r="R287" s="188"/>
      <c r="S287" s="188"/>
      <c r="T287" s="18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R287" s="190"/>
      <c r="AT287" s="190"/>
      <c r="AU287" s="190"/>
      <c r="AY287" s="2"/>
      <c r="BE287" s="191"/>
      <c r="BF287" s="191"/>
      <c r="BG287" s="191"/>
      <c r="BH287" s="191"/>
      <c r="BI287" s="191"/>
      <c r="BJ287" s="2"/>
      <c r="BK287" s="191"/>
      <c r="BL287" s="2"/>
      <c r="BM287" s="190"/>
    </row>
    <row r="288" spans="1:65" s="196" customFormat="1" ht="10">
      <c r="B288" s="197"/>
      <c r="C288" s="198"/>
      <c r="D288" s="199" t="s">
        <v>132</v>
      </c>
      <c r="E288" s="200" t="s">
        <v>1</v>
      </c>
      <c r="F288" s="201" t="s">
        <v>167</v>
      </c>
      <c r="G288" s="198"/>
      <c r="H288" s="200" t="s">
        <v>1</v>
      </c>
      <c r="I288" s="198"/>
      <c r="J288" s="198"/>
      <c r="K288" s="198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/>
      <c r="AU288" s="206"/>
      <c r="AY288" s="206"/>
    </row>
    <row r="289" spans="1:65" s="207" customFormat="1" ht="20">
      <c r="B289" s="208"/>
      <c r="C289" s="209"/>
      <c r="D289" s="199" t="s">
        <v>132</v>
      </c>
      <c r="E289" s="210" t="s">
        <v>1</v>
      </c>
      <c r="F289" s="211" t="s">
        <v>251</v>
      </c>
      <c r="G289" s="209"/>
      <c r="H289" s="212">
        <v>207.76300000000001</v>
      </c>
      <c r="I289" s="209"/>
      <c r="J289" s="209"/>
      <c r="K289" s="209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/>
      <c r="AU289" s="217"/>
      <c r="AY289" s="217"/>
    </row>
    <row r="290" spans="1:65" s="196" customFormat="1" ht="10">
      <c r="B290" s="197"/>
      <c r="C290" s="198"/>
      <c r="D290" s="199" t="s">
        <v>132</v>
      </c>
      <c r="E290" s="200" t="s">
        <v>1</v>
      </c>
      <c r="F290" s="201" t="s">
        <v>252</v>
      </c>
      <c r="G290" s="198"/>
      <c r="H290" s="200" t="s">
        <v>1</v>
      </c>
      <c r="I290" s="198"/>
      <c r="J290" s="198"/>
      <c r="K290" s="198"/>
      <c r="L290" s="202"/>
      <c r="M290" s="203"/>
      <c r="N290" s="204"/>
      <c r="O290" s="204"/>
      <c r="P290" s="204"/>
      <c r="Q290" s="204"/>
      <c r="R290" s="204"/>
      <c r="S290" s="204"/>
      <c r="T290" s="205"/>
      <c r="AT290" s="206"/>
      <c r="AU290" s="206"/>
      <c r="AY290" s="206"/>
    </row>
    <row r="291" spans="1:65" s="207" customFormat="1" ht="10">
      <c r="B291" s="208"/>
      <c r="C291" s="209"/>
      <c r="D291" s="199" t="s">
        <v>132</v>
      </c>
      <c r="E291" s="210" t="s">
        <v>1</v>
      </c>
      <c r="F291" s="211" t="s">
        <v>253</v>
      </c>
      <c r="G291" s="209"/>
      <c r="H291" s="212">
        <v>17.64</v>
      </c>
      <c r="I291" s="209"/>
      <c r="J291" s="209"/>
      <c r="K291" s="209"/>
      <c r="L291" s="213"/>
      <c r="M291" s="214"/>
      <c r="N291" s="215"/>
      <c r="O291" s="215"/>
      <c r="P291" s="215"/>
      <c r="Q291" s="215"/>
      <c r="R291" s="215"/>
      <c r="S291" s="215"/>
      <c r="T291" s="216"/>
      <c r="AT291" s="217"/>
      <c r="AU291" s="217"/>
      <c r="AY291" s="217"/>
    </row>
    <row r="292" spans="1:65" s="218" customFormat="1" ht="10">
      <c r="B292" s="219"/>
      <c r="C292" s="220"/>
      <c r="D292" s="199" t="s">
        <v>132</v>
      </c>
      <c r="E292" s="221" t="s">
        <v>1</v>
      </c>
      <c r="F292" s="222" t="s">
        <v>137</v>
      </c>
      <c r="G292" s="220"/>
      <c r="H292" s="223">
        <v>225.40299999999999</v>
      </c>
      <c r="I292" s="220"/>
      <c r="J292" s="220"/>
      <c r="K292" s="220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/>
      <c r="AU292" s="228"/>
      <c r="AY292" s="228"/>
    </row>
    <row r="293" spans="1:65" s="21" customFormat="1" ht="44.25" customHeight="1">
      <c r="A293" s="15"/>
      <c r="B293" s="16"/>
      <c r="C293" s="229">
        <v>44</v>
      </c>
      <c r="D293" s="229" t="s">
        <v>147</v>
      </c>
      <c r="E293" s="230" t="s">
        <v>256</v>
      </c>
      <c r="F293" s="231" t="s">
        <v>257</v>
      </c>
      <c r="G293" s="232" t="s">
        <v>131</v>
      </c>
      <c r="H293" s="233">
        <v>254.70500000000001</v>
      </c>
      <c r="I293" s="234"/>
      <c r="J293" s="234">
        <f>ROUND(I293*H293,2)</f>
        <v>0</v>
      </c>
      <c r="K293" s="235"/>
      <c r="L293" s="236"/>
      <c r="M293" s="237"/>
      <c r="N293" s="238"/>
      <c r="O293" s="188"/>
      <c r="P293" s="188"/>
      <c r="Q293" s="188"/>
      <c r="R293" s="188"/>
      <c r="S293" s="188"/>
      <c r="T293" s="189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R293" s="190"/>
      <c r="AT293" s="190"/>
      <c r="AU293" s="190"/>
      <c r="AY293" s="2"/>
      <c r="BE293" s="191"/>
      <c r="BF293" s="191"/>
      <c r="BG293" s="191"/>
      <c r="BH293" s="191"/>
      <c r="BI293" s="191"/>
      <c r="BJ293" s="2"/>
      <c r="BK293" s="191"/>
      <c r="BL293" s="2"/>
      <c r="BM293" s="190"/>
    </row>
    <row r="294" spans="1:65" s="196" customFormat="1" ht="10">
      <c r="B294" s="197"/>
      <c r="C294" s="198"/>
      <c r="D294" s="199" t="s">
        <v>132</v>
      </c>
      <c r="E294" s="200" t="s">
        <v>1</v>
      </c>
      <c r="F294" s="201" t="s">
        <v>167</v>
      </c>
      <c r="G294" s="198"/>
      <c r="H294" s="200" t="s">
        <v>1</v>
      </c>
      <c r="I294" s="198"/>
      <c r="J294" s="198"/>
      <c r="K294" s="198"/>
      <c r="L294" s="202"/>
      <c r="M294" s="203"/>
      <c r="N294" s="204"/>
      <c r="O294" s="204"/>
      <c r="P294" s="204"/>
      <c r="Q294" s="204"/>
      <c r="R294" s="204"/>
      <c r="S294" s="204"/>
      <c r="T294" s="205"/>
      <c r="AT294" s="206"/>
      <c r="AU294" s="206"/>
      <c r="AY294" s="206"/>
    </row>
    <row r="295" spans="1:65" s="207" customFormat="1" ht="20">
      <c r="B295" s="208"/>
      <c r="C295" s="209"/>
      <c r="D295" s="199" t="s">
        <v>132</v>
      </c>
      <c r="E295" s="210" t="s">
        <v>1</v>
      </c>
      <c r="F295" s="211" t="s">
        <v>261</v>
      </c>
      <c r="G295" s="209"/>
      <c r="H295" s="212">
        <v>234.77199999999999</v>
      </c>
      <c r="I295" s="209"/>
      <c r="J295" s="209"/>
      <c r="K295" s="209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/>
      <c r="AU295" s="217"/>
      <c r="AY295" s="217"/>
    </row>
    <row r="296" spans="1:65" s="196" customFormat="1" ht="10">
      <c r="B296" s="197"/>
      <c r="C296" s="198"/>
      <c r="D296" s="199" t="s">
        <v>132</v>
      </c>
      <c r="E296" s="200" t="s">
        <v>1</v>
      </c>
      <c r="F296" s="201" t="s">
        <v>252</v>
      </c>
      <c r="G296" s="198"/>
      <c r="H296" s="200" t="s">
        <v>1</v>
      </c>
      <c r="I296" s="198"/>
      <c r="J296" s="198"/>
      <c r="K296" s="198"/>
      <c r="L296" s="202"/>
      <c r="M296" s="203"/>
      <c r="N296" s="204"/>
      <c r="O296" s="204"/>
      <c r="P296" s="204"/>
      <c r="Q296" s="204"/>
      <c r="R296" s="204"/>
      <c r="S296" s="204"/>
      <c r="T296" s="205"/>
      <c r="AT296" s="206"/>
      <c r="AU296" s="206"/>
      <c r="AY296" s="206"/>
    </row>
    <row r="297" spans="1:65" s="207" customFormat="1" ht="10">
      <c r="B297" s="208"/>
      <c r="C297" s="209"/>
      <c r="D297" s="199" t="s">
        <v>132</v>
      </c>
      <c r="E297" s="210" t="s">
        <v>1</v>
      </c>
      <c r="F297" s="211" t="s">
        <v>262</v>
      </c>
      <c r="G297" s="209"/>
      <c r="H297" s="212">
        <v>19.933</v>
      </c>
      <c r="I297" s="209"/>
      <c r="J297" s="209"/>
      <c r="K297" s="209"/>
      <c r="L297" s="213"/>
      <c r="M297" s="214"/>
      <c r="N297" s="215"/>
      <c r="O297" s="215"/>
      <c r="P297" s="215"/>
      <c r="Q297" s="215"/>
      <c r="R297" s="215"/>
      <c r="S297" s="215"/>
      <c r="T297" s="216"/>
      <c r="AT297" s="217"/>
      <c r="AU297" s="217"/>
      <c r="AY297" s="217"/>
    </row>
    <row r="298" spans="1:65" s="218" customFormat="1" ht="10">
      <c r="B298" s="219"/>
      <c r="C298" s="220"/>
      <c r="D298" s="199" t="s">
        <v>132</v>
      </c>
      <c r="E298" s="221" t="s">
        <v>1</v>
      </c>
      <c r="F298" s="222" t="s">
        <v>137</v>
      </c>
      <c r="G298" s="220"/>
      <c r="H298" s="223">
        <v>254.70500000000001</v>
      </c>
      <c r="I298" s="220"/>
      <c r="J298" s="220"/>
      <c r="K298" s="220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/>
      <c r="AU298" s="228"/>
      <c r="AY298" s="228"/>
    </row>
    <row r="299" spans="1:65" s="21" customFormat="1" ht="24.15" customHeight="1">
      <c r="A299" s="15"/>
      <c r="B299" s="16"/>
      <c r="C299" s="179">
        <v>45</v>
      </c>
      <c r="D299" s="179" t="s">
        <v>88</v>
      </c>
      <c r="E299" s="180" t="s">
        <v>263</v>
      </c>
      <c r="F299" s="181" t="s">
        <v>264</v>
      </c>
      <c r="G299" s="182" t="s">
        <v>131</v>
      </c>
      <c r="H299" s="183">
        <v>113.325</v>
      </c>
      <c r="I299" s="184"/>
      <c r="J299" s="184">
        <f>ROUND(I299*H299,2)</f>
        <v>0</v>
      </c>
      <c r="K299" s="185"/>
      <c r="L299" s="20"/>
      <c r="M299" s="186"/>
      <c r="N299" s="187"/>
      <c r="O299" s="188"/>
      <c r="P299" s="188"/>
      <c r="Q299" s="188"/>
      <c r="R299" s="188"/>
      <c r="S299" s="188"/>
      <c r="T299" s="189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R299" s="190"/>
      <c r="AT299" s="190"/>
      <c r="AU299" s="190"/>
      <c r="AY299" s="2"/>
      <c r="BE299" s="191"/>
      <c r="BF299" s="191"/>
      <c r="BG299" s="191"/>
      <c r="BH299" s="191"/>
      <c r="BI299" s="191"/>
      <c r="BJ299" s="2"/>
      <c r="BK299" s="191"/>
      <c r="BL299" s="2"/>
      <c r="BM299" s="190"/>
    </row>
    <row r="300" spans="1:65" s="196" customFormat="1" ht="10">
      <c r="B300" s="197"/>
      <c r="C300" s="198"/>
      <c r="D300" s="199" t="s">
        <v>132</v>
      </c>
      <c r="E300" s="200" t="s">
        <v>1</v>
      </c>
      <c r="F300" s="201" t="s">
        <v>167</v>
      </c>
      <c r="G300" s="198"/>
      <c r="H300" s="200" t="s">
        <v>1</v>
      </c>
      <c r="I300" s="198"/>
      <c r="J300" s="198"/>
      <c r="K300" s="198"/>
      <c r="L300" s="202"/>
      <c r="M300" s="203"/>
      <c r="N300" s="204"/>
      <c r="O300" s="204"/>
      <c r="P300" s="204"/>
      <c r="Q300" s="204"/>
      <c r="R300" s="204"/>
      <c r="S300" s="204"/>
      <c r="T300" s="205"/>
      <c r="AT300" s="206"/>
      <c r="AU300" s="206"/>
      <c r="AY300" s="206"/>
    </row>
    <row r="301" spans="1:65" s="207" customFormat="1" ht="20">
      <c r="B301" s="208"/>
      <c r="C301" s="209"/>
      <c r="D301" s="199" t="s">
        <v>132</v>
      </c>
      <c r="E301" s="210" t="s">
        <v>1</v>
      </c>
      <c r="F301" s="211" t="s">
        <v>265</v>
      </c>
      <c r="G301" s="209"/>
      <c r="H301" s="212">
        <v>113.325</v>
      </c>
      <c r="I301" s="209"/>
      <c r="J301" s="209"/>
      <c r="K301" s="209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/>
      <c r="AU301" s="217"/>
      <c r="AY301" s="217"/>
    </row>
    <row r="302" spans="1:65" s="218" customFormat="1" ht="10">
      <c r="B302" s="219"/>
      <c r="C302" s="220"/>
      <c r="D302" s="199" t="s">
        <v>132</v>
      </c>
      <c r="E302" s="221" t="s">
        <v>1</v>
      </c>
      <c r="F302" s="222" t="s">
        <v>137</v>
      </c>
      <c r="G302" s="220"/>
      <c r="H302" s="223">
        <v>113.325</v>
      </c>
      <c r="I302" s="220"/>
      <c r="J302" s="220"/>
      <c r="K302" s="220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/>
      <c r="AU302" s="228"/>
      <c r="AY302" s="228"/>
    </row>
    <row r="303" spans="1:65" s="21" customFormat="1" ht="24.15" customHeight="1">
      <c r="A303" s="15"/>
      <c r="B303" s="16"/>
      <c r="C303" s="179">
        <v>46</v>
      </c>
      <c r="D303" s="179" t="s">
        <v>88</v>
      </c>
      <c r="E303" s="180" t="s">
        <v>266</v>
      </c>
      <c r="F303" s="181" t="s">
        <v>267</v>
      </c>
      <c r="G303" s="182" t="s">
        <v>268</v>
      </c>
      <c r="H303" s="183"/>
      <c r="I303" s="184"/>
      <c r="J303" s="184">
        <f>ROUND(I303*H303,2)</f>
        <v>0</v>
      </c>
      <c r="K303" s="185"/>
      <c r="L303" s="20"/>
      <c r="M303" s="186"/>
      <c r="N303" s="187"/>
      <c r="O303" s="188"/>
      <c r="P303" s="188"/>
      <c r="Q303" s="188"/>
      <c r="R303" s="188"/>
      <c r="S303" s="188"/>
      <c r="T303" s="189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R303" s="190"/>
      <c r="AT303" s="190"/>
      <c r="AU303" s="190"/>
      <c r="AY303" s="2"/>
      <c r="BE303" s="191"/>
      <c r="BF303" s="191"/>
      <c r="BG303" s="191"/>
      <c r="BH303" s="191"/>
      <c r="BI303" s="191"/>
      <c r="BJ303" s="2"/>
      <c r="BK303" s="191"/>
      <c r="BL303" s="2"/>
      <c r="BM303" s="190"/>
    </row>
    <row r="304" spans="1:65" s="163" customFormat="1" ht="22.75" customHeight="1">
      <c r="B304" s="164"/>
      <c r="C304" s="165"/>
      <c r="D304" s="166" t="s">
        <v>54</v>
      </c>
      <c r="E304" s="177" t="s">
        <v>269</v>
      </c>
      <c r="F304" s="177" t="s">
        <v>270</v>
      </c>
      <c r="G304" s="165"/>
      <c r="H304" s="165"/>
      <c r="I304" s="165"/>
      <c r="J304" s="178">
        <f>+SUM(J305:J360)</f>
        <v>0</v>
      </c>
      <c r="K304" s="165"/>
      <c r="L304" s="169"/>
      <c r="M304" s="170"/>
      <c r="N304" s="171"/>
      <c r="O304" s="171"/>
      <c r="P304" s="172"/>
      <c r="Q304" s="171"/>
      <c r="R304" s="172"/>
      <c r="S304" s="171"/>
      <c r="T304" s="173"/>
      <c r="AR304" s="174"/>
      <c r="AT304" s="175"/>
      <c r="AU304" s="175"/>
      <c r="AY304" s="174"/>
      <c r="BK304" s="176"/>
    </row>
    <row r="305" spans="1:65" s="21" customFormat="1" ht="24.15" customHeight="1">
      <c r="A305" s="15"/>
      <c r="B305" s="16"/>
      <c r="C305" s="179">
        <v>47</v>
      </c>
      <c r="D305" s="179" t="s">
        <v>88</v>
      </c>
      <c r="E305" s="180" t="s">
        <v>271</v>
      </c>
      <c r="F305" s="181" t="s">
        <v>272</v>
      </c>
      <c r="G305" s="182" t="s">
        <v>131</v>
      </c>
      <c r="H305" s="183">
        <v>154.595</v>
      </c>
      <c r="I305" s="184"/>
      <c r="J305" s="184">
        <f>ROUND(I305*H305,2)</f>
        <v>0</v>
      </c>
      <c r="K305" s="185"/>
      <c r="L305" s="20"/>
      <c r="M305" s="186"/>
      <c r="N305" s="187"/>
      <c r="O305" s="188"/>
      <c r="P305" s="188"/>
      <c r="Q305" s="188"/>
      <c r="R305" s="188"/>
      <c r="S305" s="188"/>
      <c r="T305" s="189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R305" s="190"/>
      <c r="AT305" s="190"/>
      <c r="AU305" s="190"/>
      <c r="AY305" s="2"/>
      <c r="BE305" s="191"/>
      <c r="BF305" s="191"/>
      <c r="BG305" s="191"/>
      <c r="BH305" s="191"/>
      <c r="BI305" s="191"/>
      <c r="BJ305" s="2"/>
      <c r="BK305" s="191"/>
      <c r="BL305" s="2"/>
      <c r="BM305" s="190"/>
    </row>
    <row r="306" spans="1:65" s="196" customFormat="1" ht="10">
      <c r="B306" s="197"/>
      <c r="C306" s="198"/>
      <c r="D306" s="199" t="s">
        <v>132</v>
      </c>
      <c r="E306" s="200" t="s">
        <v>1</v>
      </c>
      <c r="F306" s="201" t="s">
        <v>357</v>
      </c>
      <c r="G306" s="198"/>
      <c r="H306" s="200" t="s">
        <v>1</v>
      </c>
      <c r="I306" s="198"/>
      <c r="J306" s="198"/>
      <c r="K306" s="198"/>
      <c r="L306" s="202"/>
      <c r="M306" s="203"/>
      <c r="N306" s="204"/>
      <c r="O306" s="204"/>
      <c r="P306" s="204"/>
      <c r="Q306" s="204"/>
      <c r="R306" s="204"/>
      <c r="S306" s="204"/>
      <c r="T306" s="205"/>
      <c r="AT306" s="206"/>
      <c r="AU306" s="206"/>
      <c r="AY306" s="206"/>
    </row>
    <row r="307" spans="1:65" s="207" customFormat="1" ht="10">
      <c r="B307" s="208"/>
      <c r="C307" s="209"/>
      <c r="D307" s="199" t="s">
        <v>132</v>
      </c>
      <c r="E307" s="210" t="s">
        <v>1</v>
      </c>
      <c r="F307" s="211" t="s">
        <v>273</v>
      </c>
      <c r="G307" s="209"/>
      <c r="H307" s="212">
        <v>130.51499999999999</v>
      </c>
      <c r="I307" s="209"/>
      <c r="J307" s="209"/>
      <c r="K307" s="209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/>
      <c r="AU307" s="217"/>
      <c r="AY307" s="217"/>
    </row>
    <row r="308" spans="1:65" s="196" customFormat="1" ht="10">
      <c r="B308" s="197"/>
      <c r="C308" s="198"/>
      <c r="D308" s="199" t="s">
        <v>132</v>
      </c>
      <c r="E308" s="200" t="s">
        <v>1</v>
      </c>
      <c r="F308" s="201" t="s">
        <v>167</v>
      </c>
      <c r="G308" s="198"/>
      <c r="H308" s="200" t="s">
        <v>1</v>
      </c>
      <c r="I308" s="198"/>
      <c r="J308" s="198"/>
      <c r="K308" s="198"/>
      <c r="L308" s="202"/>
      <c r="M308" s="203"/>
      <c r="N308" s="204"/>
      <c r="O308" s="204"/>
      <c r="P308" s="204"/>
      <c r="Q308" s="204"/>
      <c r="R308" s="204"/>
      <c r="S308" s="204"/>
      <c r="T308" s="205"/>
      <c r="AT308" s="206"/>
      <c r="AU308" s="206"/>
      <c r="AY308" s="206"/>
    </row>
    <row r="309" spans="1:65" s="207" customFormat="1" ht="10">
      <c r="B309" s="208"/>
      <c r="C309" s="209"/>
      <c r="D309" s="199" t="s">
        <v>132</v>
      </c>
      <c r="E309" s="210" t="s">
        <v>1</v>
      </c>
      <c r="F309" s="211" t="s">
        <v>168</v>
      </c>
      <c r="G309" s="209"/>
      <c r="H309" s="212">
        <v>24.08</v>
      </c>
      <c r="I309" s="209"/>
      <c r="J309" s="209"/>
      <c r="K309" s="209"/>
      <c r="L309" s="213"/>
      <c r="M309" s="214"/>
      <c r="N309" s="215"/>
      <c r="O309" s="215"/>
      <c r="P309" s="215"/>
      <c r="Q309" s="215"/>
      <c r="R309" s="215"/>
      <c r="S309" s="215"/>
      <c r="T309" s="216"/>
      <c r="AT309" s="217"/>
      <c r="AU309" s="217"/>
      <c r="AY309" s="217"/>
    </row>
    <row r="310" spans="1:65" s="218" customFormat="1" ht="10">
      <c r="B310" s="219"/>
      <c r="C310" s="220"/>
      <c r="D310" s="199" t="s">
        <v>132</v>
      </c>
      <c r="E310" s="221" t="s">
        <v>1</v>
      </c>
      <c r="F310" s="222" t="s">
        <v>137</v>
      </c>
      <c r="G310" s="220"/>
      <c r="H310" s="223">
        <v>154.595</v>
      </c>
      <c r="I310" s="220"/>
      <c r="J310" s="220"/>
      <c r="K310" s="220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/>
      <c r="AU310" s="228"/>
      <c r="AY310" s="228"/>
    </row>
    <row r="311" spans="1:65" s="21" customFormat="1" ht="24.15" customHeight="1">
      <c r="A311" s="15"/>
      <c r="B311" s="16"/>
      <c r="C311" s="229">
        <v>48</v>
      </c>
      <c r="D311" s="229" t="s">
        <v>147</v>
      </c>
      <c r="E311" s="230" t="s">
        <v>274</v>
      </c>
      <c r="F311" s="231" t="s">
        <v>275</v>
      </c>
      <c r="G311" s="232" t="s">
        <v>131</v>
      </c>
      <c r="H311" s="233">
        <v>162.32499999999999</v>
      </c>
      <c r="I311" s="234"/>
      <c r="J311" s="234">
        <f>ROUND(I311*H311,2)</f>
        <v>0</v>
      </c>
      <c r="K311" s="235"/>
      <c r="L311" s="236"/>
      <c r="M311" s="237"/>
      <c r="N311" s="238"/>
      <c r="O311" s="188"/>
      <c r="P311" s="188"/>
      <c r="Q311" s="188"/>
      <c r="R311" s="188"/>
      <c r="S311" s="188"/>
      <c r="T311" s="189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R311" s="190"/>
      <c r="AT311" s="190"/>
      <c r="AU311" s="190"/>
      <c r="AY311" s="2"/>
      <c r="BE311" s="191"/>
      <c r="BF311" s="191"/>
      <c r="BG311" s="191"/>
      <c r="BH311" s="191"/>
      <c r="BI311" s="191"/>
      <c r="BJ311" s="2"/>
      <c r="BK311" s="191"/>
      <c r="BL311" s="2"/>
      <c r="BM311" s="190"/>
    </row>
    <row r="312" spans="1:65" s="207" customFormat="1" ht="10">
      <c r="B312" s="208"/>
      <c r="C312" s="209"/>
      <c r="D312" s="199" t="s">
        <v>132</v>
      </c>
      <c r="E312" s="210" t="s">
        <v>1</v>
      </c>
      <c r="F312" s="211" t="s">
        <v>276</v>
      </c>
      <c r="G312" s="209"/>
      <c r="H312" s="212">
        <v>162.32499999999999</v>
      </c>
      <c r="I312" s="209"/>
      <c r="J312" s="209"/>
      <c r="K312" s="209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/>
      <c r="AU312" s="217"/>
      <c r="AY312" s="217"/>
    </row>
    <row r="313" spans="1:65" s="218" customFormat="1" ht="10">
      <c r="B313" s="219"/>
      <c r="C313" s="220"/>
      <c r="D313" s="199" t="s">
        <v>132</v>
      </c>
      <c r="E313" s="221" t="s">
        <v>1</v>
      </c>
      <c r="F313" s="222" t="s">
        <v>137</v>
      </c>
      <c r="G313" s="220"/>
      <c r="H313" s="223">
        <v>162.32499999999999</v>
      </c>
      <c r="I313" s="220"/>
      <c r="J313" s="220"/>
      <c r="K313" s="220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/>
      <c r="AU313" s="228"/>
      <c r="AY313" s="228"/>
    </row>
    <row r="314" spans="1:65" s="21" customFormat="1" ht="33" customHeight="1">
      <c r="A314" s="15"/>
      <c r="B314" s="16"/>
      <c r="C314" s="179">
        <v>49</v>
      </c>
      <c r="D314" s="179" t="s">
        <v>88</v>
      </c>
      <c r="E314" s="180"/>
      <c r="F314" s="181" t="s">
        <v>359</v>
      </c>
      <c r="G314" s="182" t="s">
        <v>131</v>
      </c>
      <c r="H314" s="183">
        <v>273.60000000000002</v>
      </c>
      <c r="I314" s="184"/>
      <c r="J314" s="184">
        <f>ROUND(I314*H314,2)</f>
        <v>0</v>
      </c>
      <c r="K314" s="185"/>
      <c r="L314" s="20"/>
      <c r="M314" s="186"/>
      <c r="N314" s="187"/>
      <c r="O314" s="188"/>
      <c r="P314" s="188"/>
      <c r="Q314" s="188"/>
      <c r="R314" s="188"/>
      <c r="S314" s="188"/>
      <c r="T314" s="18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R314" s="190"/>
      <c r="AT314" s="190"/>
      <c r="AU314" s="190"/>
      <c r="AY314" s="2"/>
      <c r="BE314" s="191"/>
      <c r="BF314" s="191"/>
      <c r="BG314" s="191"/>
      <c r="BH314" s="191"/>
      <c r="BI314" s="191"/>
      <c r="BJ314" s="2"/>
      <c r="BK314" s="191"/>
      <c r="BL314" s="2"/>
      <c r="BM314" s="190"/>
    </row>
    <row r="315" spans="1:65" s="196" customFormat="1" ht="10">
      <c r="B315" s="197"/>
      <c r="C315" s="198"/>
      <c r="D315" s="199" t="s">
        <v>132</v>
      </c>
      <c r="E315" s="200" t="s">
        <v>1</v>
      </c>
      <c r="F315" s="201" t="s">
        <v>210</v>
      </c>
      <c r="G315" s="198"/>
      <c r="H315" s="200" t="s">
        <v>1</v>
      </c>
      <c r="I315" s="198"/>
      <c r="J315" s="198"/>
      <c r="K315" s="198"/>
      <c r="L315" s="202"/>
      <c r="M315" s="203"/>
      <c r="N315" s="204"/>
      <c r="O315" s="204"/>
      <c r="P315" s="204"/>
      <c r="Q315" s="204"/>
      <c r="R315" s="204"/>
      <c r="S315" s="204"/>
      <c r="T315" s="205"/>
      <c r="AT315" s="206"/>
      <c r="AU315" s="206"/>
      <c r="AY315" s="206"/>
    </row>
    <row r="316" spans="1:65" s="207" customFormat="1" ht="10">
      <c r="B316" s="208"/>
      <c r="C316" s="209"/>
      <c r="D316" s="199" t="s">
        <v>132</v>
      </c>
      <c r="E316" s="210" t="s">
        <v>1</v>
      </c>
      <c r="F316" s="211" t="s">
        <v>277</v>
      </c>
      <c r="G316" s="209"/>
      <c r="H316" s="212">
        <v>273.60000000000002</v>
      </c>
      <c r="I316" s="209"/>
      <c r="J316" s="209"/>
      <c r="K316" s="209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/>
      <c r="AU316" s="217"/>
      <c r="AY316" s="217"/>
    </row>
    <row r="317" spans="1:65" s="218" customFormat="1" ht="10">
      <c r="B317" s="219"/>
      <c r="C317" s="220"/>
      <c r="D317" s="199" t="s">
        <v>132</v>
      </c>
      <c r="E317" s="221" t="s">
        <v>1</v>
      </c>
      <c r="F317" s="222" t="s">
        <v>137</v>
      </c>
      <c r="G317" s="220"/>
      <c r="H317" s="223">
        <v>273.60000000000002</v>
      </c>
      <c r="I317" s="220"/>
      <c r="J317" s="220"/>
      <c r="K317" s="220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/>
      <c r="AU317" s="228"/>
      <c r="AY317" s="228"/>
    </row>
    <row r="318" spans="1:65" s="21" customFormat="1" ht="24.15" customHeight="1">
      <c r="A318" s="239"/>
      <c r="B318" s="16"/>
      <c r="C318" s="229">
        <v>50</v>
      </c>
      <c r="D318" s="229" t="s">
        <v>147</v>
      </c>
      <c r="E318" s="230"/>
      <c r="F318" s="231" t="s">
        <v>360</v>
      </c>
      <c r="G318" s="232" t="s">
        <v>131</v>
      </c>
      <c r="H318" s="233">
        <v>273.60000000000002</v>
      </c>
      <c r="I318" s="234"/>
      <c r="J318" s="234">
        <f>ROUND(I318*H318,2)</f>
        <v>0</v>
      </c>
      <c r="K318" s="235"/>
      <c r="L318" s="236"/>
      <c r="M318" s="237"/>
      <c r="N318" s="238"/>
      <c r="O318" s="188"/>
      <c r="P318" s="188"/>
      <c r="Q318" s="188"/>
      <c r="R318" s="188"/>
      <c r="S318" s="188"/>
      <c r="T318" s="189"/>
      <c r="U318" s="239"/>
      <c r="V318" s="239"/>
      <c r="W318" s="239"/>
      <c r="X318" s="239"/>
      <c r="Y318" s="239"/>
      <c r="Z318" s="239"/>
      <c r="AA318" s="239"/>
      <c r="AB318" s="239"/>
      <c r="AC318" s="239"/>
      <c r="AD318" s="239"/>
      <c r="AE318" s="239"/>
      <c r="AR318" s="190"/>
      <c r="AT318" s="190"/>
      <c r="AU318" s="190"/>
      <c r="AY318" s="2"/>
      <c r="BE318" s="191"/>
      <c r="BF318" s="191"/>
      <c r="BG318" s="191"/>
      <c r="BH318" s="191"/>
      <c r="BI318" s="191"/>
      <c r="BJ318" s="2"/>
      <c r="BK318" s="191"/>
      <c r="BL318" s="2"/>
      <c r="BM318" s="190"/>
    </row>
    <row r="319" spans="1:65" s="196" customFormat="1" ht="10">
      <c r="B319" s="197"/>
      <c r="C319" s="198"/>
      <c r="D319" s="199" t="s">
        <v>132</v>
      </c>
      <c r="E319" s="200" t="s">
        <v>1</v>
      </c>
      <c r="F319" s="201" t="s">
        <v>210</v>
      </c>
      <c r="G319" s="198"/>
      <c r="H319" s="200" t="s">
        <v>1</v>
      </c>
      <c r="I319" s="198"/>
      <c r="J319" s="198"/>
      <c r="K319" s="198"/>
      <c r="L319" s="202"/>
      <c r="M319" s="203"/>
      <c r="N319" s="204"/>
      <c r="O319" s="204"/>
      <c r="P319" s="204"/>
      <c r="Q319" s="204"/>
      <c r="R319" s="204"/>
      <c r="S319" s="204"/>
      <c r="T319" s="205"/>
      <c r="AT319" s="206"/>
      <c r="AU319" s="206"/>
      <c r="AY319" s="206"/>
    </row>
    <row r="320" spans="1:65" s="207" customFormat="1" ht="10">
      <c r="B320" s="208"/>
      <c r="C320" s="209"/>
      <c r="D320" s="199" t="s">
        <v>132</v>
      </c>
      <c r="E320" s="210" t="s">
        <v>1</v>
      </c>
      <c r="F320" s="211" t="s">
        <v>277</v>
      </c>
      <c r="G320" s="209"/>
      <c r="H320" s="212">
        <v>273.60000000000002</v>
      </c>
      <c r="I320" s="209"/>
      <c r="J320" s="209"/>
      <c r="K320" s="209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/>
      <c r="AU320" s="217"/>
      <c r="AY320" s="217"/>
    </row>
    <row r="321" spans="1:65" s="218" customFormat="1" ht="10">
      <c r="B321" s="219"/>
      <c r="C321" s="220"/>
      <c r="D321" s="199" t="s">
        <v>132</v>
      </c>
      <c r="E321" s="221" t="s">
        <v>1</v>
      </c>
      <c r="F321" s="222" t="s">
        <v>137</v>
      </c>
      <c r="G321" s="220"/>
      <c r="H321" s="223">
        <v>273.60000000000002</v>
      </c>
      <c r="I321" s="220"/>
      <c r="J321" s="220"/>
      <c r="K321" s="220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/>
      <c r="AU321" s="228"/>
      <c r="AY321" s="228"/>
    </row>
    <row r="322" spans="1:65" s="21" customFormat="1" ht="21.75" customHeight="1">
      <c r="A322" s="15"/>
      <c r="B322" s="16"/>
      <c r="C322" s="179">
        <v>51</v>
      </c>
      <c r="D322" s="179" t="s">
        <v>88</v>
      </c>
      <c r="E322" s="180" t="s">
        <v>279</v>
      </c>
      <c r="F322" s="181" t="s">
        <v>280</v>
      </c>
      <c r="G322" s="182" t="s">
        <v>131</v>
      </c>
      <c r="H322" s="183">
        <v>1797.712</v>
      </c>
      <c r="I322" s="184"/>
      <c r="J322" s="184">
        <f>ROUND(I322*H322,2)</f>
        <v>0</v>
      </c>
      <c r="K322" s="185"/>
      <c r="L322" s="20"/>
      <c r="M322" s="186"/>
      <c r="N322" s="187"/>
      <c r="O322" s="188"/>
      <c r="P322" s="188"/>
      <c r="Q322" s="188"/>
      <c r="R322" s="188"/>
      <c r="S322" s="188"/>
      <c r="T322" s="189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R322" s="190"/>
      <c r="AT322" s="190"/>
      <c r="AU322" s="190"/>
      <c r="AY322" s="2"/>
      <c r="BE322" s="191"/>
      <c r="BF322" s="191"/>
      <c r="BG322" s="191"/>
      <c r="BH322" s="191"/>
      <c r="BI322" s="191"/>
      <c r="BJ322" s="2"/>
      <c r="BK322" s="191"/>
      <c r="BL322" s="2"/>
      <c r="BM322" s="190"/>
    </row>
    <row r="323" spans="1:65" s="196" customFormat="1" ht="20">
      <c r="B323" s="197"/>
      <c r="C323" s="198"/>
      <c r="D323" s="199" t="s">
        <v>132</v>
      </c>
      <c r="E323" s="200" t="s">
        <v>1</v>
      </c>
      <c r="F323" s="201" t="s">
        <v>281</v>
      </c>
      <c r="G323" s="198"/>
      <c r="H323" s="200" t="s">
        <v>1</v>
      </c>
      <c r="I323" s="198"/>
      <c r="J323" s="198"/>
      <c r="K323" s="198"/>
      <c r="L323" s="202"/>
      <c r="M323" s="203"/>
      <c r="N323" s="204"/>
      <c r="O323" s="204"/>
      <c r="P323" s="204"/>
      <c r="Q323" s="204"/>
      <c r="R323" s="204"/>
      <c r="S323" s="204"/>
      <c r="T323" s="205"/>
      <c r="AT323" s="206"/>
      <c r="AU323" s="206"/>
      <c r="AY323" s="206"/>
    </row>
    <row r="324" spans="1:65" s="207" customFormat="1" ht="10">
      <c r="B324" s="208"/>
      <c r="C324" s="209"/>
      <c r="D324" s="199" t="s">
        <v>132</v>
      </c>
      <c r="E324" s="210" t="s">
        <v>1</v>
      </c>
      <c r="F324" s="211" t="s">
        <v>282</v>
      </c>
      <c r="G324" s="209"/>
      <c r="H324" s="212">
        <v>503.98200000000003</v>
      </c>
      <c r="I324" s="209"/>
      <c r="J324" s="209"/>
      <c r="K324" s="209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/>
      <c r="AU324" s="217"/>
      <c r="AY324" s="217"/>
    </row>
    <row r="325" spans="1:65" s="207" customFormat="1" ht="10">
      <c r="B325" s="208"/>
      <c r="C325" s="209"/>
      <c r="D325" s="199" t="s">
        <v>132</v>
      </c>
      <c r="E325" s="210" t="s">
        <v>1</v>
      </c>
      <c r="F325" s="211" t="s">
        <v>283</v>
      </c>
      <c r="G325" s="209"/>
      <c r="H325" s="212">
        <v>153.69</v>
      </c>
      <c r="I325" s="209"/>
      <c r="J325" s="209"/>
      <c r="K325" s="209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/>
      <c r="AU325" s="217"/>
      <c r="AY325" s="217"/>
    </row>
    <row r="326" spans="1:65" s="207" customFormat="1" ht="10">
      <c r="B326" s="208"/>
      <c r="C326" s="209"/>
      <c r="D326" s="199" t="s">
        <v>132</v>
      </c>
      <c r="E326" s="210" t="s">
        <v>1</v>
      </c>
      <c r="F326" s="211" t="s">
        <v>284</v>
      </c>
      <c r="G326" s="209"/>
      <c r="H326" s="212">
        <v>597.54</v>
      </c>
      <c r="I326" s="209"/>
      <c r="J326" s="209"/>
      <c r="K326" s="209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/>
      <c r="AU326" s="217"/>
      <c r="AY326" s="217"/>
    </row>
    <row r="327" spans="1:65" s="207" customFormat="1" ht="10">
      <c r="B327" s="208"/>
      <c r="C327" s="209"/>
      <c r="D327" s="199" t="s">
        <v>132</v>
      </c>
      <c r="E327" s="210" t="s">
        <v>1</v>
      </c>
      <c r="F327" s="211" t="s">
        <v>285</v>
      </c>
      <c r="G327" s="209"/>
      <c r="H327" s="212">
        <v>442.8</v>
      </c>
      <c r="I327" s="209"/>
      <c r="J327" s="209"/>
      <c r="K327" s="209"/>
      <c r="L327" s="213"/>
      <c r="M327" s="214"/>
      <c r="N327" s="215"/>
      <c r="O327" s="215"/>
      <c r="P327" s="215"/>
      <c r="Q327" s="215"/>
      <c r="R327" s="215"/>
      <c r="S327" s="215"/>
      <c r="T327" s="216"/>
      <c r="AT327" s="217"/>
      <c r="AU327" s="217"/>
      <c r="AY327" s="217"/>
    </row>
    <row r="328" spans="1:65" s="196" customFormat="1" ht="10">
      <c r="B328" s="197"/>
      <c r="C328" s="198"/>
      <c r="D328" s="199" t="s">
        <v>132</v>
      </c>
      <c r="E328" s="200" t="s">
        <v>1</v>
      </c>
      <c r="F328" s="201" t="s">
        <v>286</v>
      </c>
      <c r="G328" s="198"/>
      <c r="H328" s="200" t="s">
        <v>1</v>
      </c>
      <c r="I328" s="198"/>
      <c r="J328" s="198"/>
      <c r="K328" s="198"/>
      <c r="L328" s="202"/>
      <c r="M328" s="203"/>
      <c r="N328" s="204"/>
      <c r="O328" s="204"/>
      <c r="P328" s="204"/>
      <c r="Q328" s="204"/>
      <c r="R328" s="204"/>
      <c r="S328" s="204"/>
      <c r="T328" s="205"/>
      <c r="AT328" s="206"/>
      <c r="AU328" s="206"/>
      <c r="AY328" s="206"/>
    </row>
    <row r="329" spans="1:65" s="207" customFormat="1" ht="10">
      <c r="B329" s="208"/>
      <c r="C329" s="209"/>
      <c r="D329" s="199" t="s">
        <v>132</v>
      </c>
      <c r="E329" s="210" t="s">
        <v>1</v>
      </c>
      <c r="F329" s="211" t="s">
        <v>287</v>
      </c>
      <c r="G329" s="209"/>
      <c r="H329" s="212">
        <v>35.700000000000003</v>
      </c>
      <c r="I329" s="209"/>
      <c r="J329" s="209"/>
      <c r="K329" s="209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/>
      <c r="AU329" s="217"/>
      <c r="AY329" s="217"/>
    </row>
    <row r="330" spans="1:65" s="207" customFormat="1" ht="10">
      <c r="B330" s="208"/>
      <c r="C330" s="209"/>
      <c r="D330" s="199" t="s">
        <v>132</v>
      </c>
      <c r="E330" s="210" t="s">
        <v>1</v>
      </c>
      <c r="F330" s="211" t="s">
        <v>288</v>
      </c>
      <c r="G330" s="209"/>
      <c r="H330" s="212">
        <v>12</v>
      </c>
      <c r="I330" s="209"/>
      <c r="J330" s="209"/>
      <c r="K330" s="209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/>
      <c r="AU330" s="217"/>
      <c r="AY330" s="217"/>
    </row>
    <row r="331" spans="1:65" s="207" customFormat="1" ht="10">
      <c r="B331" s="208"/>
      <c r="C331" s="209"/>
      <c r="D331" s="199" t="s">
        <v>132</v>
      </c>
      <c r="E331" s="210" t="s">
        <v>1</v>
      </c>
      <c r="F331" s="211" t="s">
        <v>289</v>
      </c>
      <c r="G331" s="209"/>
      <c r="H331" s="212">
        <v>52</v>
      </c>
      <c r="I331" s="209"/>
      <c r="J331" s="209"/>
      <c r="K331" s="209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/>
      <c r="AU331" s="217"/>
      <c r="AY331" s="217"/>
    </row>
    <row r="332" spans="1:65" s="218" customFormat="1" ht="10">
      <c r="B332" s="219"/>
      <c r="C332" s="220"/>
      <c r="D332" s="199" t="s">
        <v>132</v>
      </c>
      <c r="E332" s="221" t="s">
        <v>1</v>
      </c>
      <c r="F332" s="222" t="s">
        <v>137</v>
      </c>
      <c r="G332" s="220"/>
      <c r="H332" s="223">
        <v>1797.712</v>
      </c>
      <c r="I332" s="220"/>
      <c r="J332" s="220"/>
      <c r="K332" s="220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/>
      <c r="AU332" s="228"/>
      <c r="AY332" s="228"/>
    </row>
    <row r="333" spans="1:65" s="21" customFormat="1" ht="21.75" customHeight="1">
      <c r="A333" s="15"/>
      <c r="B333" s="16"/>
      <c r="C333" s="179">
        <v>52</v>
      </c>
      <c r="D333" s="179" t="s">
        <v>88</v>
      </c>
      <c r="E333" s="180" t="s">
        <v>290</v>
      </c>
      <c r="F333" s="181" t="s">
        <v>291</v>
      </c>
      <c r="G333" s="182" t="s">
        <v>131</v>
      </c>
      <c r="H333" s="183">
        <v>601.83000000000004</v>
      </c>
      <c r="I333" s="184"/>
      <c r="J333" s="184">
        <f>ROUND(I333*H333,2)</f>
        <v>0</v>
      </c>
      <c r="K333" s="185"/>
      <c r="L333" s="20"/>
      <c r="M333" s="186"/>
      <c r="N333" s="187"/>
      <c r="O333" s="188"/>
      <c r="P333" s="188"/>
      <c r="Q333" s="188"/>
      <c r="R333" s="188"/>
      <c r="S333" s="188"/>
      <c r="T333" s="189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R333" s="190"/>
      <c r="AT333" s="190"/>
      <c r="AU333" s="190"/>
      <c r="AY333" s="2"/>
      <c r="BE333" s="191"/>
      <c r="BF333" s="191"/>
      <c r="BG333" s="191"/>
      <c r="BH333" s="191"/>
      <c r="BI333" s="191"/>
      <c r="BJ333" s="2"/>
      <c r="BK333" s="191"/>
      <c r="BL333" s="2"/>
      <c r="BM333" s="190"/>
    </row>
    <row r="334" spans="1:65" s="196" customFormat="1" ht="10">
      <c r="B334" s="197"/>
      <c r="C334" s="198"/>
      <c r="D334" s="199" t="s">
        <v>132</v>
      </c>
      <c r="E334" s="200" t="s">
        <v>1</v>
      </c>
      <c r="F334" s="201" t="s">
        <v>292</v>
      </c>
      <c r="G334" s="198"/>
      <c r="H334" s="200" t="s">
        <v>1</v>
      </c>
      <c r="I334" s="198"/>
      <c r="J334" s="198"/>
      <c r="K334" s="198"/>
      <c r="L334" s="202"/>
      <c r="M334" s="203"/>
      <c r="N334" s="204"/>
      <c r="O334" s="204"/>
      <c r="P334" s="204"/>
      <c r="Q334" s="204"/>
      <c r="R334" s="204"/>
      <c r="S334" s="204"/>
      <c r="T334" s="205"/>
      <c r="AT334" s="206"/>
      <c r="AU334" s="206"/>
      <c r="AY334" s="206"/>
    </row>
    <row r="335" spans="1:65" s="207" customFormat="1" ht="10">
      <c r="B335" s="208"/>
      <c r="C335" s="209"/>
      <c r="D335" s="199" t="s">
        <v>132</v>
      </c>
      <c r="E335" s="210" t="s">
        <v>1</v>
      </c>
      <c r="F335" s="211" t="s">
        <v>293</v>
      </c>
      <c r="G335" s="209"/>
      <c r="H335" s="212">
        <v>487.35</v>
      </c>
      <c r="I335" s="209"/>
      <c r="J335" s="209"/>
      <c r="K335" s="209"/>
      <c r="L335" s="213"/>
      <c r="M335" s="214"/>
      <c r="N335" s="215"/>
      <c r="O335" s="215"/>
      <c r="P335" s="215"/>
      <c r="Q335" s="215"/>
      <c r="R335" s="215"/>
      <c r="S335" s="215"/>
      <c r="T335" s="216"/>
      <c r="AT335" s="217"/>
      <c r="AU335" s="217"/>
      <c r="AY335" s="217"/>
    </row>
    <row r="336" spans="1:65" s="207" customFormat="1" ht="10">
      <c r="B336" s="208"/>
      <c r="C336" s="209"/>
      <c r="D336" s="199"/>
      <c r="E336" s="210"/>
      <c r="F336" s="201" t="s">
        <v>376</v>
      </c>
      <c r="G336" s="209"/>
      <c r="H336" s="212"/>
      <c r="I336" s="209"/>
      <c r="J336" s="209"/>
      <c r="K336" s="209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/>
      <c r="AU336" s="217"/>
      <c r="AY336" s="217"/>
    </row>
    <row r="337" spans="1:65" s="207" customFormat="1" ht="10">
      <c r="B337" s="208"/>
      <c r="C337" s="209"/>
      <c r="D337" s="199"/>
      <c r="E337" s="210"/>
      <c r="F337" s="211" t="s">
        <v>377</v>
      </c>
      <c r="G337" s="209"/>
      <c r="H337" s="212">
        <v>114.48</v>
      </c>
      <c r="I337" s="209"/>
      <c r="J337" s="209"/>
      <c r="K337" s="209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/>
      <c r="AU337" s="217"/>
      <c r="AY337" s="217"/>
    </row>
    <row r="338" spans="1:65" s="218" customFormat="1" ht="10">
      <c r="B338" s="219"/>
      <c r="C338" s="220"/>
      <c r="D338" s="199" t="s">
        <v>132</v>
      </c>
      <c r="E338" s="221" t="s">
        <v>1</v>
      </c>
      <c r="F338" s="222" t="s">
        <v>137</v>
      </c>
      <c r="G338" s="220"/>
      <c r="H338" s="223">
        <v>601.83000000000004</v>
      </c>
      <c r="I338" s="220"/>
      <c r="J338" s="220"/>
      <c r="K338" s="220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/>
      <c r="AU338" s="228"/>
      <c r="AY338" s="228"/>
    </row>
    <row r="339" spans="1:65" s="21" customFormat="1" ht="21.75" customHeight="1">
      <c r="A339" s="15"/>
      <c r="B339" s="16"/>
      <c r="C339" s="179">
        <v>53</v>
      </c>
      <c r="D339" s="179" t="s">
        <v>88</v>
      </c>
      <c r="E339" s="180" t="s">
        <v>294</v>
      </c>
      <c r="F339" s="181" t="s">
        <v>295</v>
      </c>
      <c r="G339" s="182" t="s">
        <v>131</v>
      </c>
      <c r="H339" s="183">
        <v>237.52</v>
      </c>
      <c r="I339" s="184"/>
      <c r="J339" s="184">
        <f>ROUND(I339*H339,2)</f>
        <v>0</v>
      </c>
      <c r="K339" s="185"/>
      <c r="L339" s="20"/>
      <c r="M339" s="186"/>
      <c r="N339" s="187"/>
      <c r="O339" s="188"/>
      <c r="P339" s="188"/>
      <c r="Q339" s="188"/>
      <c r="R339" s="188"/>
      <c r="S339" s="188"/>
      <c r="T339" s="189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R339" s="190"/>
      <c r="AT339" s="190"/>
      <c r="AU339" s="190"/>
      <c r="AY339" s="2"/>
      <c r="BE339" s="191"/>
      <c r="BF339" s="191"/>
      <c r="BG339" s="191"/>
      <c r="BH339" s="191"/>
      <c r="BI339" s="191"/>
      <c r="BJ339" s="2"/>
      <c r="BK339" s="191"/>
      <c r="BL339" s="2"/>
      <c r="BM339" s="190"/>
    </row>
    <row r="340" spans="1:65" s="196" customFormat="1" ht="20">
      <c r="B340" s="197"/>
      <c r="C340" s="198"/>
      <c r="D340" s="199" t="s">
        <v>132</v>
      </c>
      <c r="E340" s="200" t="s">
        <v>1</v>
      </c>
      <c r="F340" s="201" t="s">
        <v>281</v>
      </c>
      <c r="G340" s="198"/>
      <c r="H340" s="200" t="s">
        <v>1</v>
      </c>
      <c r="I340" s="198"/>
      <c r="J340" s="198"/>
      <c r="K340" s="198"/>
      <c r="L340" s="202"/>
      <c r="M340" s="203"/>
      <c r="N340" s="204"/>
      <c r="O340" s="204"/>
      <c r="P340" s="204"/>
      <c r="Q340" s="204"/>
      <c r="R340" s="204"/>
      <c r="S340" s="204"/>
      <c r="T340" s="205"/>
      <c r="AT340" s="206"/>
      <c r="AU340" s="206"/>
      <c r="AY340" s="206"/>
    </row>
    <row r="341" spans="1:65" s="207" customFormat="1" ht="10">
      <c r="B341" s="208"/>
      <c r="C341" s="209"/>
      <c r="D341" s="199" t="s">
        <v>132</v>
      </c>
      <c r="E341" s="210" t="s">
        <v>1</v>
      </c>
      <c r="F341" s="211" t="s">
        <v>296</v>
      </c>
      <c r="G341" s="209"/>
      <c r="H341" s="212">
        <v>77.400000000000006</v>
      </c>
      <c r="I341" s="209"/>
      <c r="J341" s="209"/>
      <c r="K341" s="209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/>
      <c r="AU341" s="217"/>
      <c r="AY341" s="217"/>
    </row>
    <row r="342" spans="1:65" s="207" customFormat="1" ht="10">
      <c r="B342" s="208"/>
      <c r="C342" s="209"/>
      <c r="D342" s="199" t="s">
        <v>132</v>
      </c>
      <c r="E342" s="210" t="s">
        <v>1</v>
      </c>
      <c r="F342" s="211" t="s">
        <v>297</v>
      </c>
      <c r="G342" s="209"/>
      <c r="H342" s="212">
        <v>86.4</v>
      </c>
      <c r="I342" s="209"/>
      <c r="J342" s="209"/>
      <c r="K342" s="209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/>
      <c r="AU342" s="217"/>
      <c r="AY342" s="217"/>
    </row>
    <row r="343" spans="1:65" s="207" customFormat="1" ht="10">
      <c r="B343" s="208"/>
      <c r="C343" s="209"/>
      <c r="D343" s="199" t="s">
        <v>132</v>
      </c>
      <c r="E343" s="210" t="s">
        <v>1</v>
      </c>
      <c r="F343" s="211" t="s">
        <v>298</v>
      </c>
      <c r="G343" s="209"/>
      <c r="H343" s="212">
        <v>10</v>
      </c>
      <c r="I343" s="209"/>
      <c r="J343" s="209"/>
      <c r="K343" s="209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/>
      <c r="AU343" s="217"/>
      <c r="AY343" s="217"/>
    </row>
    <row r="344" spans="1:65" s="207" customFormat="1" ht="10">
      <c r="B344" s="208"/>
      <c r="C344" s="209"/>
      <c r="D344" s="199" t="s">
        <v>132</v>
      </c>
      <c r="E344" s="210" t="s">
        <v>1</v>
      </c>
      <c r="F344" s="211" t="s">
        <v>299</v>
      </c>
      <c r="G344" s="209"/>
      <c r="H344" s="212">
        <v>63.72</v>
      </c>
      <c r="I344" s="209"/>
      <c r="J344" s="209"/>
      <c r="K344" s="209"/>
      <c r="L344" s="213"/>
      <c r="M344" s="214"/>
      <c r="N344" s="215"/>
      <c r="O344" s="215"/>
      <c r="P344" s="215"/>
      <c r="Q344" s="215"/>
      <c r="R344" s="215"/>
      <c r="S344" s="215"/>
      <c r="T344" s="216"/>
      <c r="AT344" s="217"/>
      <c r="AU344" s="217"/>
      <c r="AY344" s="217"/>
    </row>
    <row r="345" spans="1:65" s="218" customFormat="1" ht="10">
      <c r="B345" s="219"/>
      <c r="C345" s="220"/>
      <c r="D345" s="199" t="s">
        <v>132</v>
      </c>
      <c r="E345" s="221" t="s">
        <v>1</v>
      </c>
      <c r="F345" s="222" t="s">
        <v>137</v>
      </c>
      <c r="G345" s="220"/>
      <c r="H345" s="223">
        <v>237.52</v>
      </c>
      <c r="I345" s="220"/>
      <c r="J345" s="220"/>
      <c r="K345" s="220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/>
      <c r="AU345" s="228"/>
      <c r="AY345" s="228"/>
    </row>
    <row r="346" spans="1:65" s="21" customFormat="1" ht="16.5" customHeight="1">
      <c r="A346" s="15"/>
      <c r="B346" s="16"/>
      <c r="C346" s="179">
        <v>54</v>
      </c>
      <c r="D346" s="179" t="s">
        <v>88</v>
      </c>
      <c r="E346" s="180" t="s">
        <v>300</v>
      </c>
      <c r="F346" s="181" t="s">
        <v>301</v>
      </c>
      <c r="G346" s="182" t="s">
        <v>131</v>
      </c>
      <c r="H346" s="183">
        <v>383.8</v>
      </c>
      <c r="I346" s="184"/>
      <c r="J346" s="184">
        <f>ROUND(I346*H346,2)</f>
        <v>0</v>
      </c>
      <c r="K346" s="185"/>
      <c r="L346" s="20"/>
      <c r="M346" s="186"/>
      <c r="N346" s="187"/>
      <c r="O346" s="188"/>
      <c r="P346" s="188"/>
      <c r="Q346" s="188"/>
      <c r="R346" s="188"/>
      <c r="S346" s="188"/>
      <c r="T346" s="18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R346" s="190"/>
      <c r="AT346" s="190"/>
      <c r="AU346" s="190"/>
      <c r="AY346" s="2"/>
      <c r="BE346" s="191"/>
      <c r="BF346" s="191"/>
      <c r="BG346" s="191"/>
      <c r="BH346" s="191"/>
      <c r="BI346" s="191"/>
      <c r="BJ346" s="2"/>
      <c r="BK346" s="191"/>
      <c r="BL346" s="2"/>
      <c r="BM346" s="190"/>
    </row>
    <row r="347" spans="1:65" s="196" customFormat="1" ht="10">
      <c r="B347" s="197"/>
      <c r="C347" s="198"/>
      <c r="D347" s="199" t="s">
        <v>132</v>
      </c>
      <c r="E347" s="200" t="s">
        <v>1</v>
      </c>
      <c r="F347" s="201" t="s">
        <v>302</v>
      </c>
      <c r="G347" s="198"/>
      <c r="H347" s="200" t="s">
        <v>1</v>
      </c>
      <c r="I347" s="198"/>
      <c r="J347" s="198"/>
      <c r="K347" s="198"/>
      <c r="L347" s="202"/>
      <c r="M347" s="203"/>
      <c r="N347" s="204"/>
      <c r="O347" s="204"/>
      <c r="P347" s="204"/>
      <c r="Q347" s="204"/>
      <c r="R347" s="204"/>
      <c r="S347" s="204"/>
      <c r="T347" s="205"/>
      <c r="AT347" s="206"/>
      <c r="AU347" s="206"/>
      <c r="AY347" s="206"/>
    </row>
    <row r="348" spans="1:65" s="207" customFormat="1" ht="10">
      <c r="B348" s="208"/>
      <c r="C348" s="209"/>
      <c r="D348" s="199" t="s">
        <v>132</v>
      </c>
      <c r="E348" s="210" t="s">
        <v>1</v>
      </c>
      <c r="F348" s="211" t="s">
        <v>303</v>
      </c>
      <c r="G348" s="209"/>
      <c r="H348" s="212">
        <v>153</v>
      </c>
      <c r="I348" s="209"/>
      <c r="J348" s="209"/>
      <c r="K348" s="209"/>
      <c r="L348" s="213"/>
      <c r="M348" s="214"/>
      <c r="N348" s="215"/>
      <c r="O348" s="215"/>
      <c r="P348" s="215"/>
      <c r="Q348" s="215"/>
      <c r="R348" s="215"/>
      <c r="S348" s="215"/>
      <c r="T348" s="216"/>
      <c r="AT348" s="217"/>
      <c r="AU348" s="217"/>
      <c r="AY348" s="217"/>
    </row>
    <row r="349" spans="1:65" s="207" customFormat="1" ht="10">
      <c r="B349" s="208"/>
      <c r="C349" s="209"/>
      <c r="D349" s="199" t="s">
        <v>132</v>
      </c>
      <c r="E349" s="210" t="s">
        <v>1</v>
      </c>
      <c r="F349" s="211" t="s">
        <v>304</v>
      </c>
      <c r="G349" s="209"/>
      <c r="H349" s="212">
        <v>66.3</v>
      </c>
      <c r="I349" s="209"/>
      <c r="J349" s="209"/>
      <c r="K349" s="209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/>
      <c r="AU349" s="217"/>
      <c r="AY349" s="217"/>
    </row>
    <row r="350" spans="1:65" s="196" customFormat="1" ht="10">
      <c r="B350" s="197"/>
      <c r="C350" s="198"/>
      <c r="D350" s="199" t="s">
        <v>132</v>
      </c>
      <c r="E350" s="200" t="s">
        <v>1</v>
      </c>
      <c r="F350" s="201" t="s">
        <v>305</v>
      </c>
      <c r="G350" s="198"/>
      <c r="H350" s="200" t="s">
        <v>1</v>
      </c>
      <c r="I350" s="198"/>
      <c r="J350" s="198"/>
      <c r="K350" s="198"/>
      <c r="L350" s="202"/>
      <c r="M350" s="203"/>
      <c r="N350" s="204"/>
      <c r="O350" s="204"/>
      <c r="P350" s="204"/>
      <c r="Q350" s="204"/>
      <c r="R350" s="204"/>
      <c r="S350" s="204"/>
      <c r="T350" s="205"/>
      <c r="AT350" s="206"/>
      <c r="AU350" s="206"/>
      <c r="AY350" s="206"/>
    </row>
    <row r="351" spans="1:65" s="207" customFormat="1" ht="10">
      <c r="B351" s="208"/>
      <c r="C351" s="209"/>
      <c r="D351" s="199" t="s">
        <v>132</v>
      </c>
      <c r="E351" s="210" t="s">
        <v>1</v>
      </c>
      <c r="F351" s="211" t="s">
        <v>306</v>
      </c>
      <c r="G351" s="209"/>
      <c r="H351" s="212">
        <v>105</v>
      </c>
      <c r="I351" s="209"/>
      <c r="J351" s="209"/>
      <c r="K351" s="209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/>
      <c r="AU351" s="217"/>
      <c r="AY351" s="217"/>
    </row>
    <row r="352" spans="1:65" s="207" customFormat="1" ht="10">
      <c r="B352" s="208"/>
      <c r="C352" s="209"/>
      <c r="D352" s="199" t="s">
        <v>132</v>
      </c>
      <c r="E352" s="210" t="s">
        <v>1</v>
      </c>
      <c r="F352" s="211" t="s">
        <v>307</v>
      </c>
      <c r="G352" s="209"/>
      <c r="H352" s="212">
        <v>59.5</v>
      </c>
      <c r="I352" s="209"/>
      <c r="J352" s="209"/>
      <c r="K352" s="209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/>
      <c r="AU352" s="217"/>
      <c r="AY352" s="217"/>
    </row>
    <row r="353" spans="1:65" s="218" customFormat="1" ht="10">
      <c r="B353" s="219"/>
      <c r="C353" s="220"/>
      <c r="D353" s="199" t="s">
        <v>132</v>
      </c>
      <c r="E353" s="221" t="s">
        <v>1</v>
      </c>
      <c r="F353" s="222" t="s">
        <v>137</v>
      </c>
      <c r="G353" s="220"/>
      <c r="H353" s="223">
        <v>383.8</v>
      </c>
      <c r="I353" s="220"/>
      <c r="J353" s="220"/>
      <c r="K353" s="220"/>
      <c r="L353" s="224"/>
      <c r="M353" s="225"/>
      <c r="N353" s="226"/>
      <c r="O353" s="226"/>
      <c r="P353" s="226"/>
      <c r="Q353" s="226"/>
      <c r="R353" s="226"/>
      <c r="S353" s="226"/>
      <c r="T353" s="227"/>
      <c r="AT353" s="228"/>
      <c r="AU353" s="228"/>
      <c r="AY353" s="228"/>
    </row>
    <row r="354" spans="1:65" s="21" customFormat="1" ht="16.5" customHeight="1">
      <c r="A354" s="15"/>
      <c r="B354" s="16"/>
      <c r="C354" s="179">
        <v>55</v>
      </c>
      <c r="D354" s="179" t="s">
        <v>88</v>
      </c>
      <c r="E354" s="180" t="s">
        <v>308</v>
      </c>
      <c r="F354" s="181" t="s">
        <v>361</v>
      </c>
      <c r="G354" s="182" t="s">
        <v>131</v>
      </c>
      <c r="H354" s="183">
        <v>93.105999999999995</v>
      </c>
      <c r="I354" s="184"/>
      <c r="J354" s="184">
        <f>ROUND(I354*H354,2)</f>
        <v>0</v>
      </c>
      <c r="K354" s="185"/>
      <c r="L354" s="20"/>
      <c r="M354" s="186"/>
      <c r="N354" s="187"/>
      <c r="O354" s="188"/>
      <c r="P354" s="188"/>
      <c r="Q354" s="188"/>
      <c r="R354" s="188"/>
      <c r="S354" s="188"/>
      <c r="T354" s="189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R354" s="190"/>
      <c r="AT354" s="190"/>
      <c r="AU354" s="190"/>
      <c r="AY354" s="2"/>
      <c r="BE354" s="191"/>
      <c r="BF354" s="191"/>
      <c r="BG354" s="191"/>
      <c r="BH354" s="191"/>
      <c r="BI354" s="191"/>
      <c r="BJ354" s="2"/>
      <c r="BK354" s="191"/>
      <c r="BL354" s="2"/>
      <c r="BM354" s="190"/>
    </row>
    <row r="355" spans="1:65" s="196" customFormat="1" ht="10">
      <c r="B355" s="197"/>
      <c r="C355" s="198"/>
      <c r="D355" s="199" t="s">
        <v>132</v>
      </c>
      <c r="E355" s="200" t="s">
        <v>1</v>
      </c>
      <c r="F355" s="201" t="s">
        <v>309</v>
      </c>
      <c r="G355" s="198"/>
      <c r="H355" s="200" t="s">
        <v>1</v>
      </c>
      <c r="I355" s="198"/>
      <c r="J355" s="198"/>
      <c r="K355" s="198"/>
      <c r="L355" s="202"/>
      <c r="M355" s="203"/>
      <c r="N355" s="204"/>
      <c r="O355" s="204"/>
      <c r="P355" s="204"/>
      <c r="Q355" s="204"/>
      <c r="R355" s="204"/>
      <c r="S355" s="204"/>
      <c r="T355" s="205"/>
      <c r="AT355" s="206"/>
      <c r="AU355" s="206"/>
      <c r="AY355" s="206"/>
    </row>
    <row r="356" spans="1:65" s="207" customFormat="1" ht="10">
      <c r="B356" s="208"/>
      <c r="C356" s="209"/>
      <c r="D356" s="199" t="s">
        <v>132</v>
      </c>
      <c r="E356" s="210" t="s">
        <v>1</v>
      </c>
      <c r="F356" s="211" t="s">
        <v>310</v>
      </c>
      <c r="G356" s="209"/>
      <c r="H356" s="212">
        <v>23.992999999999999</v>
      </c>
      <c r="I356" s="209"/>
      <c r="J356" s="209"/>
      <c r="K356" s="209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/>
      <c r="AU356" s="217"/>
      <c r="AY356" s="217"/>
    </row>
    <row r="357" spans="1:65" s="207" customFormat="1" ht="10">
      <c r="B357" s="208"/>
      <c r="C357" s="209"/>
      <c r="D357" s="199" t="s">
        <v>132</v>
      </c>
      <c r="E357" s="210" t="s">
        <v>1</v>
      </c>
      <c r="F357" s="211" t="s">
        <v>311</v>
      </c>
      <c r="G357" s="209"/>
      <c r="H357" s="212">
        <v>37.613</v>
      </c>
      <c r="I357" s="209"/>
      <c r="J357" s="209"/>
      <c r="K357" s="209"/>
      <c r="L357" s="213"/>
      <c r="M357" s="214"/>
      <c r="N357" s="215"/>
      <c r="O357" s="215"/>
      <c r="P357" s="215"/>
      <c r="Q357" s="215"/>
      <c r="R357" s="215"/>
      <c r="S357" s="215"/>
      <c r="T357" s="216"/>
      <c r="AT357" s="217"/>
      <c r="AU357" s="217"/>
      <c r="AY357" s="217"/>
    </row>
    <row r="358" spans="1:65" s="207" customFormat="1" ht="10">
      <c r="B358" s="208"/>
      <c r="C358" s="209"/>
      <c r="D358" s="199" t="s">
        <v>132</v>
      </c>
      <c r="E358" s="210" t="s">
        <v>1</v>
      </c>
      <c r="F358" s="211" t="s">
        <v>312</v>
      </c>
      <c r="G358" s="209"/>
      <c r="H358" s="212">
        <v>31.5</v>
      </c>
      <c r="I358" s="209"/>
      <c r="J358" s="209"/>
      <c r="K358" s="209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/>
      <c r="AU358" s="217"/>
      <c r="AY358" s="217"/>
    </row>
    <row r="359" spans="1:65" s="218" customFormat="1" ht="10">
      <c r="B359" s="219"/>
      <c r="C359" s="220"/>
      <c r="D359" s="199" t="s">
        <v>132</v>
      </c>
      <c r="E359" s="221" t="s">
        <v>1</v>
      </c>
      <c r="F359" s="222" t="s">
        <v>137</v>
      </c>
      <c r="G359" s="220"/>
      <c r="H359" s="223">
        <v>93.105999999999995</v>
      </c>
      <c r="I359" s="220"/>
      <c r="J359" s="220"/>
      <c r="K359" s="220"/>
      <c r="L359" s="224"/>
      <c r="M359" s="225"/>
      <c r="N359" s="226"/>
      <c r="O359" s="226"/>
      <c r="P359" s="226"/>
      <c r="Q359" s="226"/>
      <c r="R359" s="226"/>
      <c r="S359" s="226"/>
      <c r="T359" s="227"/>
      <c r="AT359" s="228"/>
      <c r="AU359" s="228"/>
      <c r="AY359" s="228"/>
    </row>
    <row r="360" spans="1:65" s="21" customFormat="1" ht="24.15" customHeight="1">
      <c r="A360" s="15"/>
      <c r="B360" s="16"/>
      <c r="C360" s="179">
        <v>56</v>
      </c>
      <c r="D360" s="179" t="s">
        <v>88</v>
      </c>
      <c r="E360" s="180" t="s">
        <v>313</v>
      </c>
      <c r="F360" s="181" t="s">
        <v>314</v>
      </c>
      <c r="G360" s="182" t="s">
        <v>268</v>
      </c>
      <c r="H360" s="183"/>
      <c r="I360" s="184"/>
      <c r="J360" s="184">
        <f>ROUND(I360*H360,2)</f>
        <v>0</v>
      </c>
      <c r="K360" s="185"/>
      <c r="L360" s="20"/>
      <c r="M360" s="186"/>
      <c r="N360" s="187"/>
      <c r="O360" s="188"/>
      <c r="P360" s="188"/>
      <c r="Q360" s="188"/>
      <c r="R360" s="188"/>
      <c r="S360" s="188"/>
      <c r="T360" s="18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R360" s="190"/>
      <c r="AT360" s="190"/>
      <c r="AU360" s="190"/>
      <c r="AY360" s="2"/>
      <c r="BE360" s="191"/>
      <c r="BF360" s="191"/>
      <c r="BG360" s="191"/>
      <c r="BH360" s="191"/>
      <c r="BI360" s="191"/>
      <c r="BJ360" s="2"/>
      <c r="BK360" s="191"/>
      <c r="BL360" s="2"/>
      <c r="BM360" s="190"/>
    </row>
    <row r="361" spans="1:65" s="163" customFormat="1" ht="22.75" customHeight="1">
      <c r="B361" s="164"/>
      <c r="C361" s="165"/>
      <c r="D361" s="166" t="s">
        <v>54</v>
      </c>
      <c r="E361" s="177" t="s">
        <v>315</v>
      </c>
      <c r="F361" s="177" t="s">
        <v>316</v>
      </c>
      <c r="G361" s="165"/>
      <c r="H361" s="165"/>
      <c r="I361" s="165"/>
      <c r="J361" s="178">
        <f>+SUM(J362:J394)</f>
        <v>0</v>
      </c>
      <c r="K361" s="165"/>
      <c r="L361" s="169"/>
      <c r="M361" s="170"/>
      <c r="N361" s="171"/>
      <c r="O361" s="171"/>
      <c r="P361" s="172"/>
      <c r="Q361" s="171"/>
      <c r="R361" s="172"/>
      <c r="S361" s="171"/>
      <c r="T361" s="173"/>
      <c r="AR361" s="174"/>
      <c r="AT361" s="175"/>
      <c r="AU361" s="175"/>
      <c r="AY361" s="174"/>
      <c r="BK361" s="176"/>
    </row>
    <row r="362" spans="1:65" s="21" customFormat="1" ht="16.5" customHeight="1">
      <c r="A362" s="15"/>
      <c r="B362" s="16"/>
      <c r="C362" s="179">
        <v>57</v>
      </c>
      <c r="D362" s="179" t="s">
        <v>88</v>
      </c>
      <c r="E362" s="180" t="s">
        <v>317</v>
      </c>
      <c r="F362" s="181" t="s">
        <v>318</v>
      </c>
      <c r="G362" s="182" t="s">
        <v>185</v>
      </c>
      <c r="H362" s="183">
        <v>228</v>
      </c>
      <c r="I362" s="184"/>
      <c r="J362" s="184">
        <f>ROUND(I362*H362,2)</f>
        <v>0</v>
      </c>
      <c r="K362" s="185"/>
      <c r="L362" s="20"/>
      <c r="M362" s="186"/>
      <c r="N362" s="187"/>
      <c r="O362" s="188"/>
      <c r="P362" s="188"/>
      <c r="Q362" s="188"/>
      <c r="R362" s="188"/>
      <c r="S362" s="188"/>
      <c r="T362" s="189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R362" s="190"/>
      <c r="AT362" s="190"/>
      <c r="AU362" s="190"/>
      <c r="AY362" s="2"/>
      <c r="BE362" s="191"/>
      <c r="BF362" s="191"/>
      <c r="BG362" s="191"/>
      <c r="BH362" s="191"/>
      <c r="BI362" s="191"/>
      <c r="BJ362" s="2"/>
      <c r="BK362" s="191"/>
      <c r="BL362" s="2"/>
      <c r="BM362" s="190"/>
    </row>
    <row r="363" spans="1:65" s="196" customFormat="1" ht="10">
      <c r="B363" s="197"/>
      <c r="C363" s="198"/>
      <c r="D363" s="199" t="s">
        <v>132</v>
      </c>
      <c r="E363" s="200" t="s">
        <v>1</v>
      </c>
      <c r="F363" s="201" t="s">
        <v>319</v>
      </c>
      <c r="G363" s="198"/>
      <c r="H363" s="200" t="s">
        <v>1</v>
      </c>
      <c r="I363" s="198"/>
      <c r="J363" s="198"/>
      <c r="K363" s="198"/>
      <c r="L363" s="202"/>
      <c r="M363" s="203"/>
      <c r="N363" s="204"/>
      <c r="O363" s="204"/>
      <c r="P363" s="204"/>
      <c r="Q363" s="204"/>
      <c r="R363" s="204"/>
      <c r="S363" s="204"/>
      <c r="T363" s="205"/>
      <c r="AT363" s="206"/>
      <c r="AU363" s="206"/>
      <c r="AY363" s="206"/>
    </row>
    <row r="364" spans="1:65" s="207" customFormat="1" ht="10">
      <c r="B364" s="208"/>
      <c r="C364" s="209"/>
      <c r="D364" s="199" t="s">
        <v>132</v>
      </c>
      <c r="E364" s="210" t="s">
        <v>1</v>
      </c>
      <c r="F364" s="211" t="s">
        <v>320</v>
      </c>
      <c r="G364" s="209"/>
      <c r="H364" s="212">
        <v>228</v>
      </c>
      <c r="I364" s="209"/>
      <c r="J364" s="209"/>
      <c r="K364" s="209"/>
      <c r="L364" s="213"/>
      <c r="M364" s="214"/>
      <c r="N364" s="215"/>
      <c r="O364" s="215"/>
      <c r="P364" s="215"/>
      <c r="Q364" s="215"/>
      <c r="R364" s="215"/>
      <c r="S364" s="215"/>
      <c r="T364" s="216"/>
      <c r="AT364" s="217"/>
      <c r="AU364" s="217"/>
      <c r="AY364" s="217"/>
    </row>
    <row r="365" spans="1:65" s="218" customFormat="1" ht="10">
      <c r="B365" s="219"/>
      <c r="C365" s="220"/>
      <c r="D365" s="199" t="s">
        <v>132</v>
      </c>
      <c r="E365" s="221" t="s">
        <v>1</v>
      </c>
      <c r="F365" s="222" t="s">
        <v>137</v>
      </c>
      <c r="G365" s="220"/>
      <c r="H365" s="223">
        <v>228</v>
      </c>
      <c r="I365" s="220"/>
      <c r="J365" s="220"/>
      <c r="K365" s="220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/>
      <c r="AU365" s="228"/>
      <c r="AY365" s="228"/>
    </row>
    <row r="366" spans="1:65" s="21" customFormat="1" ht="24.15" customHeight="1">
      <c r="A366" s="15"/>
      <c r="B366" s="16"/>
      <c r="C366" s="229">
        <v>58</v>
      </c>
      <c r="D366" s="229" t="s">
        <v>147</v>
      </c>
      <c r="E366" s="230"/>
      <c r="F366" s="231" t="s">
        <v>362</v>
      </c>
      <c r="G366" s="232" t="s">
        <v>185</v>
      </c>
      <c r="H366" s="233">
        <v>228</v>
      </c>
      <c r="I366" s="234"/>
      <c r="J366" s="234">
        <f>ROUND(I366*H366,2)</f>
        <v>0</v>
      </c>
      <c r="K366" s="235"/>
      <c r="L366" s="236"/>
      <c r="M366" s="237"/>
      <c r="N366" s="238"/>
      <c r="O366" s="188"/>
      <c r="P366" s="188"/>
      <c r="Q366" s="188"/>
      <c r="R366" s="188"/>
      <c r="S366" s="188"/>
      <c r="T366" s="189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R366" s="190"/>
      <c r="AT366" s="190"/>
      <c r="AU366" s="190"/>
      <c r="AY366" s="2"/>
      <c r="BE366" s="191"/>
      <c r="BF366" s="191"/>
      <c r="BG366" s="191"/>
      <c r="BH366" s="191"/>
      <c r="BI366" s="191"/>
      <c r="BJ366" s="2"/>
      <c r="BK366" s="191"/>
      <c r="BL366" s="2"/>
      <c r="BM366" s="190"/>
    </row>
    <row r="367" spans="1:65" s="196" customFormat="1" ht="10">
      <c r="B367" s="197"/>
      <c r="C367" s="198"/>
      <c r="D367" s="199" t="s">
        <v>132</v>
      </c>
      <c r="E367" s="200" t="s">
        <v>1</v>
      </c>
      <c r="F367" s="201" t="s">
        <v>319</v>
      </c>
      <c r="G367" s="198"/>
      <c r="H367" s="200" t="s">
        <v>1</v>
      </c>
      <c r="I367" s="198"/>
      <c r="J367" s="198"/>
      <c r="K367" s="198"/>
      <c r="L367" s="202"/>
      <c r="M367" s="203"/>
      <c r="N367" s="204"/>
      <c r="O367" s="204"/>
      <c r="P367" s="204"/>
      <c r="Q367" s="204"/>
      <c r="R367" s="204"/>
      <c r="S367" s="204"/>
      <c r="T367" s="205"/>
      <c r="AT367" s="206"/>
      <c r="AU367" s="206"/>
      <c r="AY367" s="206"/>
    </row>
    <row r="368" spans="1:65" s="207" customFormat="1" ht="10">
      <c r="B368" s="208"/>
      <c r="C368" s="209"/>
      <c r="D368" s="199" t="s">
        <v>132</v>
      </c>
      <c r="E368" s="210" t="s">
        <v>1</v>
      </c>
      <c r="F368" s="211" t="s">
        <v>320</v>
      </c>
      <c r="G368" s="209"/>
      <c r="H368" s="212">
        <v>228</v>
      </c>
      <c r="I368" s="209"/>
      <c r="J368" s="209"/>
      <c r="K368" s="209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/>
      <c r="AU368" s="217"/>
      <c r="AY368" s="217"/>
    </row>
    <row r="369" spans="1:65" s="218" customFormat="1" ht="10">
      <c r="B369" s="219"/>
      <c r="C369" s="220"/>
      <c r="D369" s="199" t="s">
        <v>132</v>
      </c>
      <c r="E369" s="221" t="s">
        <v>1</v>
      </c>
      <c r="F369" s="222" t="s">
        <v>137</v>
      </c>
      <c r="G369" s="220"/>
      <c r="H369" s="223">
        <v>228</v>
      </c>
      <c r="I369" s="220"/>
      <c r="J369" s="220"/>
      <c r="K369" s="220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/>
      <c r="AU369" s="228"/>
      <c r="AY369" s="228"/>
    </row>
    <row r="370" spans="1:65" s="21" customFormat="1" ht="33" customHeight="1">
      <c r="A370" s="15"/>
      <c r="B370" s="16"/>
      <c r="C370" s="179">
        <v>59</v>
      </c>
      <c r="D370" s="179" t="s">
        <v>88</v>
      </c>
      <c r="E370" s="180"/>
      <c r="F370" s="181" t="s">
        <v>363</v>
      </c>
      <c r="G370" s="182" t="s">
        <v>185</v>
      </c>
      <c r="H370" s="183">
        <v>96.2</v>
      </c>
      <c r="I370" s="184"/>
      <c r="J370" s="184">
        <f>ROUND(I370*H370,2)</f>
        <v>0</v>
      </c>
      <c r="K370" s="185"/>
      <c r="L370" s="20"/>
      <c r="M370" s="186"/>
      <c r="N370" s="187"/>
      <c r="O370" s="188"/>
      <c r="P370" s="188"/>
      <c r="Q370" s="188"/>
      <c r="R370" s="188"/>
      <c r="S370" s="188"/>
      <c r="T370" s="189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R370" s="190"/>
      <c r="AT370" s="190"/>
      <c r="AU370" s="190"/>
      <c r="AY370" s="2"/>
      <c r="BE370" s="191"/>
      <c r="BF370" s="191"/>
      <c r="BG370" s="191"/>
      <c r="BH370" s="191"/>
      <c r="BI370" s="191"/>
      <c r="BJ370" s="2"/>
      <c r="BK370" s="191"/>
      <c r="BL370" s="2"/>
      <c r="BM370" s="190"/>
    </row>
    <row r="371" spans="1:65" s="21" customFormat="1" ht="24.15" customHeight="1">
      <c r="A371" s="15"/>
      <c r="B371" s="16"/>
      <c r="C371" s="179">
        <v>60</v>
      </c>
      <c r="D371" s="179" t="s">
        <v>88</v>
      </c>
      <c r="E371" s="180"/>
      <c r="F371" s="181" t="s">
        <v>364</v>
      </c>
      <c r="G371" s="182" t="s">
        <v>185</v>
      </c>
      <c r="H371" s="183">
        <v>91.2</v>
      </c>
      <c r="I371" s="184"/>
      <c r="J371" s="184">
        <f>ROUND(I371*H371,2)</f>
        <v>0</v>
      </c>
      <c r="K371" s="185"/>
      <c r="L371" s="20"/>
      <c r="M371" s="186"/>
      <c r="N371" s="187"/>
      <c r="O371" s="188"/>
      <c r="P371" s="188"/>
      <c r="Q371" s="188"/>
      <c r="R371" s="188"/>
      <c r="S371" s="188"/>
      <c r="T371" s="189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R371" s="190"/>
      <c r="AT371" s="190"/>
      <c r="AU371" s="190"/>
      <c r="AY371" s="2"/>
      <c r="BE371" s="191"/>
      <c r="BF371" s="191"/>
      <c r="BG371" s="191"/>
      <c r="BH371" s="191"/>
      <c r="BI371" s="191"/>
      <c r="BJ371" s="2"/>
      <c r="BK371" s="191"/>
      <c r="BL371" s="2"/>
      <c r="BM371" s="190"/>
    </row>
    <row r="372" spans="1:65" s="196" customFormat="1" ht="10">
      <c r="B372" s="197"/>
      <c r="C372" s="198"/>
      <c r="D372" s="199" t="s">
        <v>132</v>
      </c>
      <c r="E372" s="200" t="s">
        <v>1</v>
      </c>
      <c r="F372" s="201" t="s">
        <v>322</v>
      </c>
      <c r="G372" s="198"/>
      <c r="H372" s="200" t="s">
        <v>1</v>
      </c>
      <c r="I372" s="198"/>
      <c r="J372" s="198"/>
      <c r="K372" s="198"/>
      <c r="L372" s="202"/>
      <c r="M372" s="203"/>
      <c r="N372" s="204"/>
      <c r="O372" s="204"/>
      <c r="P372" s="204"/>
      <c r="Q372" s="204"/>
      <c r="R372" s="204"/>
      <c r="S372" s="204"/>
      <c r="T372" s="205"/>
      <c r="AT372" s="206"/>
      <c r="AU372" s="206"/>
      <c r="AY372" s="206"/>
    </row>
    <row r="373" spans="1:65" s="207" customFormat="1" ht="10">
      <c r="B373" s="208"/>
      <c r="C373" s="209"/>
      <c r="D373" s="199" t="s">
        <v>132</v>
      </c>
      <c r="E373" s="210" t="s">
        <v>1</v>
      </c>
      <c r="F373" s="211" t="s">
        <v>323</v>
      </c>
      <c r="G373" s="209"/>
      <c r="H373" s="212">
        <v>8.6999999999999993</v>
      </c>
      <c r="I373" s="209"/>
      <c r="J373" s="209"/>
      <c r="K373" s="209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/>
      <c r="AU373" s="217"/>
      <c r="AY373" s="217"/>
    </row>
    <row r="374" spans="1:65" s="207" customFormat="1" ht="10">
      <c r="B374" s="208"/>
      <c r="C374" s="209"/>
      <c r="D374" s="199" t="s">
        <v>132</v>
      </c>
      <c r="E374" s="210" t="s">
        <v>1</v>
      </c>
      <c r="F374" s="211" t="s">
        <v>324</v>
      </c>
      <c r="G374" s="209"/>
      <c r="H374" s="212">
        <v>10.8</v>
      </c>
      <c r="I374" s="209"/>
      <c r="J374" s="209"/>
      <c r="K374" s="209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/>
      <c r="AU374" s="217"/>
      <c r="AY374" s="217"/>
    </row>
    <row r="375" spans="1:65" s="207" customFormat="1" ht="10">
      <c r="B375" s="208"/>
      <c r="C375" s="209"/>
      <c r="D375" s="199" t="s">
        <v>132</v>
      </c>
      <c r="E375" s="210" t="s">
        <v>1</v>
      </c>
      <c r="F375" s="211" t="s">
        <v>323</v>
      </c>
      <c r="G375" s="209"/>
      <c r="H375" s="212">
        <v>8.6999999999999993</v>
      </c>
      <c r="I375" s="209"/>
      <c r="J375" s="209"/>
      <c r="K375" s="209"/>
      <c r="L375" s="213"/>
      <c r="M375" s="214"/>
      <c r="N375" s="215"/>
      <c r="O375" s="215"/>
      <c r="P375" s="215"/>
      <c r="Q375" s="215"/>
      <c r="R375" s="215"/>
      <c r="S375" s="215"/>
      <c r="T375" s="216"/>
      <c r="AT375" s="217"/>
      <c r="AU375" s="217"/>
      <c r="AY375" s="217"/>
    </row>
    <row r="376" spans="1:65" s="207" customFormat="1" ht="10">
      <c r="B376" s="208"/>
      <c r="C376" s="209"/>
      <c r="D376" s="199" t="s">
        <v>132</v>
      </c>
      <c r="E376" s="210" t="s">
        <v>1</v>
      </c>
      <c r="F376" s="211" t="s">
        <v>324</v>
      </c>
      <c r="G376" s="209"/>
      <c r="H376" s="212">
        <v>10.8</v>
      </c>
      <c r="I376" s="209"/>
      <c r="J376" s="209"/>
      <c r="K376" s="209"/>
      <c r="L376" s="213"/>
      <c r="M376" s="214"/>
      <c r="N376" s="215"/>
      <c r="O376" s="215"/>
      <c r="P376" s="215"/>
      <c r="Q376" s="215"/>
      <c r="R376" s="215"/>
      <c r="S376" s="215"/>
      <c r="T376" s="216"/>
      <c r="AT376" s="217"/>
      <c r="AU376" s="217"/>
      <c r="AY376" s="217"/>
    </row>
    <row r="377" spans="1:65" s="196" customFormat="1" ht="10">
      <c r="B377" s="197"/>
      <c r="C377" s="198"/>
      <c r="D377" s="199" t="s">
        <v>132</v>
      </c>
      <c r="E377" s="200" t="s">
        <v>1</v>
      </c>
      <c r="F377" s="201" t="s">
        <v>325</v>
      </c>
      <c r="G377" s="198"/>
      <c r="H377" s="200" t="s">
        <v>1</v>
      </c>
      <c r="I377" s="198"/>
      <c r="J377" s="198"/>
      <c r="K377" s="198"/>
      <c r="L377" s="202"/>
      <c r="M377" s="203"/>
      <c r="N377" s="204"/>
      <c r="O377" s="204"/>
      <c r="P377" s="204"/>
      <c r="Q377" s="204"/>
      <c r="R377" s="204"/>
      <c r="S377" s="204"/>
      <c r="T377" s="205"/>
      <c r="AT377" s="206"/>
      <c r="AU377" s="206"/>
      <c r="AY377" s="206"/>
    </row>
    <row r="378" spans="1:65" s="207" customFormat="1" ht="10">
      <c r="B378" s="208"/>
      <c r="C378" s="209"/>
      <c r="D378" s="199" t="s">
        <v>132</v>
      </c>
      <c r="E378" s="210" t="s">
        <v>1</v>
      </c>
      <c r="F378" s="211" t="s">
        <v>326</v>
      </c>
      <c r="G378" s="209"/>
      <c r="H378" s="212">
        <v>34.799999999999997</v>
      </c>
      <c r="I378" s="209"/>
      <c r="J378" s="209"/>
      <c r="K378" s="209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/>
      <c r="AU378" s="217"/>
      <c r="AY378" s="217"/>
    </row>
    <row r="379" spans="1:65" s="196" customFormat="1" ht="10">
      <c r="B379" s="197"/>
      <c r="C379" s="198"/>
      <c r="D379" s="199" t="s">
        <v>132</v>
      </c>
      <c r="E379" s="200" t="s">
        <v>1</v>
      </c>
      <c r="F379" s="201" t="s">
        <v>327</v>
      </c>
      <c r="G379" s="198"/>
      <c r="H379" s="200" t="s">
        <v>1</v>
      </c>
      <c r="I379" s="198"/>
      <c r="J379" s="198"/>
      <c r="K379" s="198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/>
      <c r="AU379" s="206"/>
      <c r="AY379" s="206"/>
    </row>
    <row r="380" spans="1:65" s="207" customFormat="1" ht="10">
      <c r="B380" s="208"/>
      <c r="C380" s="209"/>
      <c r="D380" s="199" t="s">
        <v>132</v>
      </c>
      <c r="E380" s="210" t="s">
        <v>1</v>
      </c>
      <c r="F380" s="211" t="s">
        <v>328</v>
      </c>
      <c r="G380" s="209"/>
      <c r="H380" s="212">
        <v>17.399999999999999</v>
      </c>
      <c r="I380" s="209"/>
      <c r="J380" s="209"/>
      <c r="K380" s="209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/>
      <c r="AU380" s="217"/>
      <c r="AY380" s="217"/>
    </row>
    <row r="381" spans="1:65" s="218" customFormat="1" ht="10">
      <c r="B381" s="219"/>
      <c r="C381" s="220"/>
      <c r="D381" s="199" t="s">
        <v>132</v>
      </c>
      <c r="E381" s="221" t="s">
        <v>1</v>
      </c>
      <c r="F381" s="222" t="s">
        <v>137</v>
      </c>
      <c r="G381" s="220"/>
      <c r="H381" s="223">
        <v>91.2</v>
      </c>
      <c r="I381" s="220"/>
      <c r="J381" s="220"/>
      <c r="K381" s="220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/>
      <c r="AU381" s="228"/>
      <c r="AY381" s="228"/>
    </row>
    <row r="382" spans="1:65" s="21" customFormat="1" ht="33" customHeight="1">
      <c r="A382" s="15"/>
      <c r="B382" s="16"/>
      <c r="C382" s="179">
        <v>61</v>
      </c>
      <c r="D382" s="179" t="s">
        <v>88</v>
      </c>
      <c r="E382" s="180"/>
      <c r="F382" s="181" t="s">
        <v>365</v>
      </c>
      <c r="G382" s="182" t="s">
        <v>329</v>
      </c>
      <c r="H382" s="183">
        <v>160</v>
      </c>
      <c r="I382" s="184"/>
      <c r="J382" s="184">
        <f>ROUND(I382*H382,2)</f>
        <v>0</v>
      </c>
      <c r="K382" s="185"/>
      <c r="L382" s="20"/>
      <c r="M382" s="186"/>
      <c r="N382" s="187"/>
      <c r="O382" s="188"/>
      <c r="P382" s="188"/>
      <c r="Q382" s="188"/>
      <c r="R382" s="188"/>
      <c r="S382" s="188"/>
      <c r="T382" s="189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R382" s="190"/>
      <c r="AT382" s="190"/>
      <c r="AU382" s="190"/>
      <c r="AY382" s="2"/>
      <c r="BE382" s="191"/>
      <c r="BF382" s="191"/>
      <c r="BG382" s="191"/>
      <c r="BH382" s="191"/>
      <c r="BI382" s="191"/>
      <c r="BJ382" s="2"/>
      <c r="BK382" s="191"/>
      <c r="BL382" s="2"/>
      <c r="BM382" s="190"/>
    </row>
    <row r="383" spans="1:65" s="196" customFormat="1" ht="10">
      <c r="B383" s="197"/>
      <c r="C383" s="198"/>
      <c r="D383" s="199" t="s">
        <v>132</v>
      </c>
      <c r="E383" s="200" t="s">
        <v>1</v>
      </c>
      <c r="F383" s="201" t="s">
        <v>322</v>
      </c>
      <c r="G383" s="198"/>
      <c r="H383" s="200" t="s">
        <v>1</v>
      </c>
      <c r="I383" s="198"/>
      <c r="J383" s="198"/>
      <c r="K383" s="198"/>
      <c r="L383" s="202"/>
      <c r="M383" s="203"/>
      <c r="N383" s="204"/>
      <c r="O383" s="204"/>
      <c r="P383" s="204"/>
      <c r="Q383" s="204"/>
      <c r="R383" s="204"/>
      <c r="S383" s="204"/>
      <c r="T383" s="205"/>
      <c r="AT383" s="206"/>
      <c r="AU383" s="206"/>
      <c r="AY383" s="206"/>
    </row>
    <row r="384" spans="1:65" s="207" customFormat="1" ht="10">
      <c r="B384" s="208"/>
      <c r="C384" s="209"/>
      <c r="D384" s="199" t="s">
        <v>132</v>
      </c>
      <c r="E384" s="210" t="s">
        <v>1</v>
      </c>
      <c r="F384" s="211" t="s">
        <v>330</v>
      </c>
      <c r="G384" s="209"/>
      <c r="H384" s="212">
        <v>64</v>
      </c>
      <c r="I384" s="209"/>
      <c r="J384" s="209"/>
      <c r="K384" s="209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/>
      <c r="AU384" s="217"/>
      <c r="AY384" s="217"/>
    </row>
    <row r="385" spans="1:65" s="196" customFormat="1" ht="10">
      <c r="B385" s="197"/>
      <c r="C385" s="198"/>
      <c r="D385" s="199" t="s">
        <v>132</v>
      </c>
      <c r="E385" s="200" t="s">
        <v>1</v>
      </c>
      <c r="F385" s="201" t="s">
        <v>325</v>
      </c>
      <c r="G385" s="198"/>
      <c r="H385" s="200" t="s">
        <v>1</v>
      </c>
      <c r="I385" s="198"/>
      <c r="J385" s="198"/>
      <c r="K385" s="198"/>
      <c r="L385" s="202"/>
      <c r="M385" s="203"/>
      <c r="N385" s="204"/>
      <c r="O385" s="204"/>
      <c r="P385" s="204"/>
      <c r="Q385" s="204"/>
      <c r="R385" s="204"/>
      <c r="S385" s="204"/>
      <c r="T385" s="205"/>
      <c r="AT385" s="206"/>
      <c r="AU385" s="206"/>
      <c r="AY385" s="206"/>
    </row>
    <row r="386" spans="1:65" s="207" customFormat="1" ht="10">
      <c r="B386" s="208"/>
      <c r="C386" s="209"/>
      <c r="D386" s="199" t="s">
        <v>132</v>
      </c>
      <c r="E386" s="210" t="s">
        <v>1</v>
      </c>
      <c r="F386" s="211" t="s">
        <v>330</v>
      </c>
      <c r="G386" s="209"/>
      <c r="H386" s="212">
        <v>64</v>
      </c>
      <c r="I386" s="209"/>
      <c r="J386" s="209"/>
      <c r="K386" s="209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/>
      <c r="AU386" s="217"/>
      <c r="AY386" s="217"/>
    </row>
    <row r="387" spans="1:65" s="196" customFormat="1" ht="10">
      <c r="B387" s="197"/>
      <c r="C387" s="198"/>
      <c r="D387" s="199" t="s">
        <v>132</v>
      </c>
      <c r="E387" s="200" t="s">
        <v>1</v>
      </c>
      <c r="F387" s="201" t="s">
        <v>327</v>
      </c>
      <c r="G387" s="198"/>
      <c r="H387" s="200" t="s">
        <v>1</v>
      </c>
      <c r="I387" s="198"/>
      <c r="J387" s="198"/>
      <c r="K387" s="198"/>
      <c r="L387" s="202"/>
      <c r="M387" s="203"/>
      <c r="N387" s="204"/>
      <c r="O387" s="204"/>
      <c r="P387" s="204"/>
      <c r="Q387" s="204"/>
      <c r="R387" s="204"/>
      <c r="S387" s="204"/>
      <c r="T387" s="205"/>
      <c r="AT387" s="206"/>
      <c r="AU387" s="206"/>
      <c r="AY387" s="206"/>
    </row>
    <row r="388" spans="1:65" s="207" customFormat="1" ht="10">
      <c r="B388" s="208"/>
      <c r="C388" s="209"/>
      <c r="D388" s="199" t="s">
        <v>132</v>
      </c>
      <c r="E388" s="210" t="s">
        <v>1</v>
      </c>
      <c r="F388" s="211" t="s">
        <v>331</v>
      </c>
      <c r="G388" s="209"/>
      <c r="H388" s="212">
        <v>32</v>
      </c>
      <c r="I388" s="209"/>
      <c r="J388" s="209"/>
      <c r="K388" s="209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/>
      <c r="AU388" s="217"/>
      <c r="AY388" s="217"/>
    </row>
    <row r="389" spans="1:65" s="218" customFormat="1" ht="10">
      <c r="B389" s="219"/>
      <c r="C389" s="220"/>
      <c r="D389" s="199" t="s">
        <v>132</v>
      </c>
      <c r="E389" s="221" t="s">
        <v>1</v>
      </c>
      <c r="F389" s="222" t="s">
        <v>137</v>
      </c>
      <c r="G389" s="220"/>
      <c r="H389" s="223">
        <v>160</v>
      </c>
      <c r="I389" s="220"/>
      <c r="J389" s="220"/>
      <c r="K389" s="220"/>
      <c r="L389" s="224"/>
      <c r="M389" s="225"/>
      <c r="N389" s="226"/>
      <c r="O389" s="226"/>
      <c r="P389" s="226"/>
      <c r="Q389" s="226"/>
      <c r="R389" s="226"/>
      <c r="S389" s="226"/>
      <c r="T389" s="227"/>
      <c r="AT389" s="228"/>
      <c r="AU389" s="228"/>
      <c r="AY389" s="228"/>
    </row>
    <row r="390" spans="1:65" s="21" customFormat="1" ht="24.15" customHeight="1">
      <c r="A390" s="15"/>
      <c r="B390" s="16"/>
      <c r="C390" s="179">
        <v>62</v>
      </c>
      <c r="D390" s="179" t="s">
        <v>88</v>
      </c>
      <c r="E390" s="180" t="s">
        <v>332</v>
      </c>
      <c r="F390" s="181" t="s">
        <v>333</v>
      </c>
      <c r="G390" s="182" t="s">
        <v>185</v>
      </c>
      <c r="H390" s="183">
        <v>90</v>
      </c>
      <c r="I390" s="184"/>
      <c r="J390" s="184">
        <f>ROUND(I390*H390,2)</f>
        <v>0</v>
      </c>
      <c r="K390" s="185"/>
      <c r="L390" s="20"/>
      <c r="M390" s="186"/>
      <c r="N390" s="187"/>
      <c r="O390" s="188"/>
      <c r="P390" s="188"/>
      <c r="Q390" s="188"/>
      <c r="R390" s="188"/>
      <c r="S390" s="188"/>
      <c r="T390" s="189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R390" s="190"/>
      <c r="AT390" s="190"/>
      <c r="AU390" s="190"/>
      <c r="AY390" s="2"/>
      <c r="BE390" s="191"/>
      <c r="BF390" s="191"/>
      <c r="BG390" s="191"/>
      <c r="BH390" s="191"/>
      <c r="BI390" s="191"/>
      <c r="BJ390" s="2"/>
      <c r="BK390" s="191"/>
      <c r="BL390" s="2"/>
      <c r="BM390" s="190"/>
    </row>
    <row r="391" spans="1:65" s="196" customFormat="1" ht="10">
      <c r="B391" s="197"/>
      <c r="C391" s="198"/>
      <c r="D391" s="199" t="s">
        <v>132</v>
      </c>
      <c r="E391" s="200" t="s">
        <v>1</v>
      </c>
      <c r="F391" s="201" t="s">
        <v>334</v>
      </c>
      <c r="G391" s="198"/>
      <c r="H391" s="200" t="s">
        <v>1</v>
      </c>
      <c r="I391" s="198"/>
      <c r="J391" s="198"/>
      <c r="K391" s="198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/>
      <c r="AU391" s="206"/>
      <c r="AY391" s="206"/>
    </row>
    <row r="392" spans="1:65" s="207" customFormat="1" ht="10">
      <c r="B392" s="208"/>
      <c r="C392" s="209"/>
      <c r="D392" s="199" t="s">
        <v>132</v>
      </c>
      <c r="E392" s="210" t="s">
        <v>1</v>
      </c>
      <c r="F392" s="211" t="s">
        <v>335</v>
      </c>
      <c r="G392" s="209"/>
      <c r="H392" s="212">
        <v>90</v>
      </c>
      <c r="I392" s="209"/>
      <c r="J392" s="209"/>
      <c r="K392" s="209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/>
      <c r="AU392" s="217"/>
      <c r="AY392" s="217"/>
    </row>
    <row r="393" spans="1:65" s="218" customFormat="1" ht="10">
      <c r="B393" s="219"/>
      <c r="C393" s="220"/>
      <c r="D393" s="199" t="s">
        <v>132</v>
      </c>
      <c r="E393" s="221" t="s">
        <v>1</v>
      </c>
      <c r="F393" s="222" t="s">
        <v>137</v>
      </c>
      <c r="G393" s="220"/>
      <c r="H393" s="223">
        <v>90</v>
      </c>
      <c r="I393" s="220"/>
      <c r="J393" s="220"/>
      <c r="K393" s="220"/>
      <c r="L393" s="224"/>
      <c r="M393" s="225"/>
      <c r="N393" s="226"/>
      <c r="O393" s="226"/>
      <c r="P393" s="226"/>
      <c r="Q393" s="226"/>
      <c r="R393" s="226"/>
      <c r="S393" s="226"/>
      <c r="T393" s="227"/>
      <c r="AT393" s="228"/>
      <c r="AU393" s="228"/>
      <c r="AY393" s="228"/>
    </row>
    <row r="394" spans="1:65" s="21" customFormat="1" ht="24.15" customHeight="1">
      <c r="A394" s="15"/>
      <c r="B394" s="16"/>
      <c r="C394" s="179">
        <v>63</v>
      </c>
      <c r="D394" s="179" t="s">
        <v>88</v>
      </c>
      <c r="E394" s="180" t="s">
        <v>336</v>
      </c>
      <c r="F394" s="181" t="s">
        <v>337</v>
      </c>
      <c r="G394" s="182" t="s">
        <v>268</v>
      </c>
      <c r="H394" s="183"/>
      <c r="I394" s="184"/>
      <c r="J394" s="184">
        <f>ROUND(I394*H394,2)</f>
        <v>0</v>
      </c>
      <c r="K394" s="185"/>
      <c r="L394" s="20"/>
      <c r="M394" s="186"/>
      <c r="N394" s="187"/>
      <c r="O394" s="188"/>
      <c r="P394" s="188"/>
      <c r="Q394" s="188"/>
      <c r="R394" s="188"/>
      <c r="S394" s="188"/>
      <c r="T394" s="189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R394" s="190"/>
      <c r="AT394" s="190"/>
      <c r="AU394" s="190"/>
      <c r="AY394" s="2"/>
      <c r="BE394" s="191"/>
      <c r="BF394" s="191"/>
      <c r="BG394" s="191"/>
      <c r="BH394" s="191"/>
      <c r="BI394" s="191"/>
      <c r="BJ394" s="2"/>
      <c r="BK394" s="191"/>
      <c r="BL394" s="2"/>
      <c r="BM394" s="190"/>
    </row>
    <row r="395" spans="1:65" s="163" customFormat="1" ht="22.75" customHeight="1">
      <c r="B395" s="164"/>
      <c r="C395" s="165"/>
      <c r="D395" s="166" t="s">
        <v>54</v>
      </c>
      <c r="E395" s="177" t="s">
        <v>338</v>
      </c>
      <c r="F395" s="177" t="s">
        <v>339</v>
      </c>
      <c r="G395" s="165"/>
      <c r="H395" s="165"/>
      <c r="I395" s="165"/>
      <c r="J395" s="178">
        <f>+SUM(J396:J401)</f>
        <v>0</v>
      </c>
      <c r="K395" s="165"/>
      <c r="L395" s="169"/>
      <c r="M395" s="170"/>
      <c r="N395" s="171"/>
      <c r="O395" s="171"/>
      <c r="P395" s="172"/>
      <c r="Q395" s="171"/>
      <c r="R395" s="172"/>
      <c r="S395" s="171"/>
      <c r="T395" s="173"/>
      <c r="AR395" s="174"/>
      <c r="AT395" s="175"/>
      <c r="AU395" s="175"/>
      <c r="AY395" s="174"/>
      <c r="BK395" s="176"/>
    </row>
    <row r="396" spans="1:65" s="21" customFormat="1" ht="16.5" customHeight="1">
      <c r="A396" s="15"/>
      <c r="B396" s="16"/>
      <c r="C396" s="179">
        <v>64</v>
      </c>
      <c r="D396" s="179" t="s">
        <v>88</v>
      </c>
      <c r="E396" s="180" t="s">
        <v>340</v>
      </c>
      <c r="F396" s="181" t="s">
        <v>341</v>
      </c>
      <c r="G396" s="182" t="s">
        <v>329</v>
      </c>
      <c r="H396" s="183">
        <v>4</v>
      </c>
      <c r="I396" s="184"/>
      <c r="J396" s="184">
        <f t="shared" ref="J396:J401" si="0">ROUND(I396*H396,2)</f>
        <v>0</v>
      </c>
      <c r="K396" s="185"/>
      <c r="L396" s="20"/>
      <c r="M396" s="186"/>
      <c r="N396" s="187"/>
      <c r="O396" s="188"/>
      <c r="P396" s="188"/>
      <c r="Q396" s="188"/>
      <c r="R396" s="188"/>
      <c r="S396" s="188"/>
      <c r="T396" s="189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R396" s="190"/>
      <c r="AT396" s="190"/>
      <c r="AU396" s="190"/>
      <c r="AY396" s="2"/>
      <c r="BE396" s="191"/>
      <c r="BF396" s="191"/>
      <c r="BG396" s="191"/>
      <c r="BH396" s="191"/>
      <c r="BI396" s="191"/>
      <c r="BJ396" s="2"/>
      <c r="BK396" s="191"/>
      <c r="BL396" s="2"/>
      <c r="BM396" s="190"/>
    </row>
    <row r="397" spans="1:65" s="21" customFormat="1" ht="16.5" customHeight="1">
      <c r="A397" s="15"/>
      <c r="B397" s="16"/>
      <c r="C397" s="179">
        <v>65</v>
      </c>
      <c r="D397" s="179" t="s">
        <v>88</v>
      </c>
      <c r="E397" s="180" t="s">
        <v>342</v>
      </c>
      <c r="F397" s="181" t="s">
        <v>343</v>
      </c>
      <c r="G397" s="182" t="s">
        <v>329</v>
      </c>
      <c r="H397" s="183">
        <v>40</v>
      </c>
      <c r="I397" s="184"/>
      <c r="J397" s="184">
        <f t="shared" si="0"/>
        <v>0</v>
      </c>
      <c r="K397" s="185"/>
      <c r="L397" s="20"/>
      <c r="M397" s="186"/>
      <c r="N397" s="187"/>
      <c r="O397" s="188"/>
      <c r="P397" s="188"/>
      <c r="Q397" s="188"/>
      <c r="R397" s="188"/>
      <c r="S397" s="188"/>
      <c r="T397" s="189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R397" s="190"/>
      <c r="AT397" s="190"/>
      <c r="AU397" s="190"/>
      <c r="AY397" s="2"/>
      <c r="BE397" s="191"/>
      <c r="BF397" s="191"/>
      <c r="BG397" s="191"/>
      <c r="BH397" s="191"/>
      <c r="BI397" s="191"/>
      <c r="BJ397" s="2"/>
      <c r="BK397" s="191"/>
      <c r="BL397" s="2"/>
      <c r="BM397" s="190"/>
    </row>
    <row r="398" spans="1:65" s="21" customFormat="1" ht="16.5" customHeight="1">
      <c r="A398" s="15"/>
      <c r="B398" s="16"/>
      <c r="C398" s="179">
        <v>66</v>
      </c>
      <c r="D398" s="179" t="s">
        <v>88</v>
      </c>
      <c r="E398" s="180" t="s">
        <v>344</v>
      </c>
      <c r="F398" s="181" t="s">
        <v>345</v>
      </c>
      <c r="G398" s="182" t="s">
        <v>329</v>
      </c>
      <c r="H398" s="183">
        <v>1</v>
      </c>
      <c r="I398" s="184"/>
      <c r="J398" s="184">
        <f t="shared" si="0"/>
        <v>0</v>
      </c>
      <c r="K398" s="185"/>
      <c r="L398" s="20"/>
      <c r="M398" s="186"/>
      <c r="N398" s="187"/>
      <c r="O398" s="188"/>
      <c r="P398" s="188"/>
      <c r="Q398" s="188"/>
      <c r="R398" s="188"/>
      <c r="S398" s="188"/>
      <c r="T398" s="189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R398" s="190"/>
      <c r="AT398" s="190"/>
      <c r="AU398" s="190"/>
      <c r="AY398" s="2"/>
      <c r="BE398" s="191"/>
      <c r="BF398" s="191"/>
      <c r="BG398" s="191"/>
      <c r="BH398" s="191"/>
      <c r="BI398" s="191"/>
      <c r="BJ398" s="2"/>
      <c r="BK398" s="191"/>
      <c r="BL398" s="2"/>
      <c r="BM398" s="190"/>
    </row>
    <row r="399" spans="1:65" s="21" customFormat="1" ht="16.5" customHeight="1">
      <c r="A399" s="239"/>
      <c r="B399" s="16"/>
      <c r="C399" s="244">
        <v>67</v>
      </c>
      <c r="D399" s="244"/>
      <c r="E399" s="245" t="s">
        <v>54</v>
      </c>
      <c r="F399" s="241" t="s">
        <v>366</v>
      </c>
      <c r="G399" s="182" t="s">
        <v>329</v>
      </c>
      <c r="H399" s="242">
        <v>10</v>
      </c>
      <c r="I399" s="243"/>
      <c r="J399" s="243">
        <f t="shared" si="0"/>
        <v>0</v>
      </c>
      <c r="K399" s="55"/>
      <c r="L399" s="20"/>
      <c r="M399" s="186"/>
      <c r="N399" s="187"/>
      <c r="O399" s="188"/>
      <c r="P399" s="188"/>
      <c r="Q399" s="188"/>
      <c r="R399" s="188"/>
      <c r="S399" s="188"/>
      <c r="T399" s="189"/>
      <c r="U399" s="239"/>
      <c r="V399" s="239"/>
      <c r="W399" s="239"/>
      <c r="X399" s="239"/>
      <c r="Y399" s="239"/>
      <c r="Z399" s="239"/>
      <c r="AA399" s="239"/>
      <c r="AB399" s="239"/>
      <c r="AC399" s="239"/>
      <c r="AD399" s="239"/>
      <c r="AE399" s="239"/>
      <c r="AR399" s="190"/>
      <c r="AT399" s="190"/>
      <c r="AU399" s="190"/>
      <c r="AY399" s="2"/>
      <c r="BE399" s="191"/>
      <c r="BF399" s="191"/>
      <c r="BG399" s="191"/>
      <c r="BH399" s="191"/>
      <c r="BI399" s="191"/>
      <c r="BJ399" s="2"/>
      <c r="BK399" s="191"/>
      <c r="BL399" s="2"/>
      <c r="BM399" s="190"/>
    </row>
    <row r="400" spans="1:65" s="21" customFormat="1" ht="16.5" customHeight="1">
      <c r="A400" s="239"/>
      <c r="B400" s="16"/>
      <c r="C400" s="244">
        <v>68</v>
      </c>
      <c r="D400" s="244"/>
      <c r="E400" s="245" t="s">
        <v>378</v>
      </c>
      <c r="F400" s="241" t="s">
        <v>368</v>
      </c>
      <c r="G400" s="182" t="s">
        <v>367</v>
      </c>
      <c r="H400" s="242">
        <v>1</v>
      </c>
      <c r="I400" s="243"/>
      <c r="J400" s="243">
        <f t="shared" si="0"/>
        <v>0</v>
      </c>
      <c r="K400" s="55"/>
      <c r="L400" s="20"/>
      <c r="M400" s="186"/>
      <c r="N400" s="187"/>
      <c r="O400" s="188"/>
      <c r="P400" s="188"/>
      <c r="Q400" s="188"/>
      <c r="R400" s="188"/>
      <c r="S400" s="188"/>
      <c r="T400" s="189"/>
      <c r="U400" s="239"/>
      <c r="V400" s="239"/>
      <c r="W400" s="239"/>
      <c r="X400" s="239"/>
      <c r="Y400" s="239"/>
      <c r="Z400" s="239"/>
      <c r="AA400" s="239"/>
      <c r="AB400" s="239"/>
      <c r="AC400" s="239"/>
      <c r="AD400" s="239"/>
      <c r="AE400" s="239"/>
      <c r="AR400" s="190"/>
      <c r="AT400" s="190"/>
      <c r="AU400" s="190"/>
      <c r="AY400" s="2"/>
      <c r="BE400" s="191"/>
      <c r="BF400" s="191"/>
      <c r="BG400" s="191"/>
      <c r="BH400" s="191"/>
      <c r="BI400" s="191"/>
      <c r="BJ400" s="2"/>
      <c r="BK400" s="191"/>
      <c r="BL400" s="2"/>
      <c r="BM400" s="190"/>
    </row>
    <row r="401" spans="1:65" s="21" customFormat="1" ht="24.15" customHeight="1">
      <c r="A401" s="239"/>
      <c r="B401" s="16"/>
      <c r="C401" s="179">
        <v>69</v>
      </c>
      <c r="D401" s="179"/>
      <c r="E401" s="180"/>
      <c r="F401" s="181" t="s">
        <v>379</v>
      </c>
      <c r="G401" s="182" t="s">
        <v>367</v>
      </c>
      <c r="H401" s="242">
        <v>1</v>
      </c>
      <c r="I401" s="184"/>
      <c r="J401" s="184">
        <f t="shared" si="0"/>
        <v>0</v>
      </c>
      <c r="K401" s="185"/>
      <c r="L401" s="20"/>
      <c r="M401" s="186"/>
      <c r="N401" s="187"/>
      <c r="O401" s="188"/>
      <c r="P401" s="188"/>
      <c r="Q401" s="188"/>
      <c r="R401" s="188"/>
      <c r="S401" s="188"/>
      <c r="T401" s="189"/>
      <c r="U401" s="239"/>
      <c r="V401" s="239"/>
      <c r="W401" s="239"/>
      <c r="X401" s="239"/>
      <c r="Y401" s="239"/>
      <c r="Z401" s="239"/>
      <c r="AA401" s="239"/>
      <c r="AB401" s="239"/>
      <c r="AC401" s="239"/>
      <c r="AD401" s="239"/>
      <c r="AE401" s="239"/>
      <c r="AR401" s="190"/>
      <c r="AT401" s="190"/>
      <c r="AU401" s="190"/>
      <c r="AY401" s="2"/>
      <c r="BE401" s="191"/>
      <c r="BF401" s="191"/>
      <c r="BG401" s="191"/>
      <c r="BH401" s="191"/>
      <c r="BI401" s="191"/>
      <c r="BJ401" s="2"/>
      <c r="BK401" s="191"/>
      <c r="BL401" s="2"/>
      <c r="BM401" s="190"/>
    </row>
    <row r="402" spans="1:65" s="163" customFormat="1" ht="22.75" customHeight="1">
      <c r="B402" s="164"/>
      <c r="C402" s="165"/>
      <c r="D402" s="166" t="s">
        <v>54</v>
      </c>
      <c r="E402" s="177" t="s">
        <v>346</v>
      </c>
      <c r="F402" s="177" t="s">
        <v>347</v>
      </c>
      <c r="G402" s="165"/>
      <c r="H402" s="165"/>
      <c r="I402" s="165"/>
      <c r="J402" s="178">
        <f>+SUM(J403:J415)</f>
        <v>0</v>
      </c>
      <c r="K402" s="165"/>
      <c r="L402" s="169"/>
      <c r="M402" s="170"/>
      <c r="N402" s="171"/>
      <c r="O402" s="171"/>
      <c r="P402" s="172"/>
      <c r="Q402" s="171"/>
      <c r="R402" s="172"/>
      <c r="S402" s="171"/>
      <c r="T402" s="173"/>
      <c r="AR402" s="174"/>
      <c r="AT402" s="175"/>
      <c r="AU402" s="175"/>
      <c r="AY402" s="174"/>
      <c r="BK402" s="176"/>
    </row>
    <row r="403" spans="1:65" s="21" customFormat="1" ht="24.15" customHeight="1">
      <c r="A403" s="15"/>
      <c r="B403" s="16"/>
      <c r="C403" s="179">
        <v>70</v>
      </c>
      <c r="D403" s="179" t="s">
        <v>88</v>
      </c>
      <c r="E403" s="180" t="s">
        <v>348</v>
      </c>
      <c r="F403" s="181" t="s">
        <v>374</v>
      </c>
      <c r="G403" s="182" t="s">
        <v>131</v>
      </c>
      <c r="H403" s="183">
        <v>305.60000000000002</v>
      </c>
      <c r="I403" s="184"/>
      <c r="J403" s="184">
        <f>ROUND(I403*H403,2)</f>
        <v>0</v>
      </c>
      <c r="K403" s="185"/>
      <c r="L403" s="20"/>
      <c r="M403" s="186"/>
      <c r="N403" s="187"/>
      <c r="O403" s="188"/>
      <c r="P403" s="188"/>
      <c r="Q403" s="188"/>
      <c r="R403" s="188"/>
      <c r="S403" s="188"/>
      <c r="T403" s="189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R403" s="190"/>
      <c r="AT403" s="190"/>
      <c r="AU403" s="190"/>
      <c r="AY403" s="2"/>
      <c r="BE403" s="191"/>
      <c r="BF403" s="191"/>
      <c r="BG403" s="191"/>
      <c r="BH403" s="191"/>
      <c r="BI403" s="191"/>
      <c r="BJ403" s="2"/>
      <c r="BK403" s="191"/>
      <c r="BL403" s="2"/>
      <c r="BM403" s="190"/>
    </row>
    <row r="404" spans="1:65" s="196" customFormat="1" ht="10">
      <c r="B404" s="197"/>
      <c r="C404" s="198"/>
      <c r="D404" s="199" t="s">
        <v>132</v>
      </c>
      <c r="E404" s="200" t="s">
        <v>1</v>
      </c>
      <c r="F404" s="201" t="s">
        <v>210</v>
      </c>
      <c r="G404" s="198"/>
      <c r="H404" s="200" t="s">
        <v>1</v>
      </c>
      <c r="I404" s="198"/>
      <c r="J404" s="198"/>
      <c r="K404" s="198"/>
      <c r="L404" s="202"/>
      <c r="M404" s="203"/>
      <c r="N404" s="204"/>
      <c r="O404" s="204"/>
      <c r="P404" s="204"/>
      <c r="Q404" s="204"/>
      <c r="R404" s="204"/>
      <c r="S404" s="204"/>
      <c r="T404" s="205"/>
      <c r="AT404" s="206"/>
      <c r="AU404" s="206"/>
      <c r="AY404" s="206"/>
    </row>
    <row r="405" spans="1:65" s="207" customFormat="1" ht="10">
      <c r="B405" s="208"/>
      <c r="C405" s="209"/>
      <c r="D405" s="199" t="s">
        <v>132</v>
      </c>
      <c r="E405" s="210" t="s">
        <v>1</v>
      </c>
      <c r="F405" s="211" t="s">
        <v>369</v>
      </c>
      <c r="G405" s="209"/>
      <c r="H405" s="212">
        <v>305.60000000000002</v>
      </c>
      <c r="I405" s="209"/>
      <c r="J405" s="209"/>
      <c r="K405" s="209"/>
      <c r="L405" s="213"/>
      <c r="M405" s="214"/>
      <c r="N405" s="215"/>
      <c r="O405" s="215"/>
      <c r="P405" s="215"/>
      <c r="Q405" s="215"/>
      <c r="R405" s="215"/>
      <c r="S405" s="215"/>
      <c r="T405" s="216"/>
      <c r="AT405" s="217"/>
      <c r="AU405" s="217"/>
      <c r="AY405" s="217"/>
    </row>
    <row r="406" spans="1:65" s="218" customFormat="1" ht="10">
      <c r="B406" s="219"/>
      <c r="C406" s="220"/>
      <c r="D406" s="199" t="s">
        <v>132</v>
      </c>
      <c r="E406" s="221" t="s">
        <v>1</v>
      </c>
      <c r="F406" s="222" t="s">
        <v>137</v>
      </c>
      <c r="G406" s="220"/>
      <c r="H406" s="223">
        <v>305.60000000000002</v>
      </c>
      <c r="I406" s="220"/>
      <c r="J406" s="220"/>
      <c r="K406" s="220"/>
      <c r="L406" s="224"/>
      <c r="M406" s="225"/>
      <c r="N406" s="226"/>
      <c r="O406" s="226"/>
      <c r="P406" s="226"/>
      <c r="Q406" s="226"/>
      <c r="R406" s="226"/>
      <c r="S406" s="226"/>
      <c r="T406" s="227"/>
      <c r="AT406" s="228"/>
      <c r="AU406" s="228"/>
      <c r="AY406" s="228"/>
    </row>
    <row r="407" spans="1:65" s="218" customFormat="1" ht="23">
      <c r="B407" s="219"/>
      <c r="C407" s="179">
        <v>71</v>
      </c>
      <c r="D407" s="179" t="s">
        <v>88</v>
      </c>
      <c r="E407" s="180"/>
      <c r="F407" s="181" t="s">
        <v>373</v>
      </c>
      <c r="G407" s="182" t="s">
        <v>131</v>
      </c>
      <c r="H407" s="183">
        <v>71.191000000000003</v>
      </c>
      <c r="I407" s="184"/>
      <c r="J407" s="184">
        <f>ROUND(I407*H407,2)</f>
        <v>0</v>
      </c>
      <c r="K407" s="220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/>
      <c r="AU407" s="228"/>
      <c r="AY407" s="228"/>
      <c r="BE407" s="191"/>
      <c r="BF407" s="191"/>
      <c r="BG407" s="191"/>
      <c r="BH407" s="191"/>
      <c r="BI407" s="191"/>
      <c r="BJ407" s="2"/>
      <c r="BK407" s="191"/>
      <c r="BL407" s="2"/>
      <c r="BM407" s="190"/>
    </row>
    <row r="408" spans="1:65" s="218" customFormat="1" ht="10">
      <c r="B408" s="219"/>
      <c r="C408" s="198"/>
      <c r="D408" s="199" t="s">
        <v>132</v>
      </c>
      <c r="E408" s="200" t="s">
        <v>1</v>
      </c>
      <c r="F408" s="201" t="s">
        <v>351</v>
      </c>
      <c r="G408" s="198"/>
      <c r="H408" s="200" t="s">
        <v>1</v>
      </c>
      <c r="I408" s="198"/>
      <c r="J408" s="198"/>
      <c r="K408" s="220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/>
      <c r="AU408" s="228"/>
      <c r="AY408" s="228"/>
    </row>
    <row r="409" spans="1:65" s="218" customFormat="1" ht="10">
      <c r="B409" s="219"/>
      <c r="C409" s="209"/>
      <c r="D409" s="199" t="s">
        <v>132</v>
      </c>
      <c r="E409" s="210" t="s">
        <v>1</v>
      </c>
      <c r="F409" s="211" t="s">
        <v>356</v>
      </c>
      <c r="G409" s="209"/>
      <c r="H409" s="212">
        <v>71.191000000000003</v>
      </c>
      <c r="I409" s="209"/>
      <c r="J409" s="209"/>
      <c r="K409" s="220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/>
      <c r="AU409" s="228"/>
      <c r="AY409" s="228"/>
    </row>
    <row r="410" spans="1:65" s="218" customFormat="1" ht="10">
      <c r="B410" s="219"/>
      <c r="C410" s="220"/>
      <c r="D410" s="199" t="s">
        <v>132</v>
      </c>
      <c r="E410" s="221" t="s">
        <v>1</v>
      </c>
      <c r="F410" s="222" t="s">
        <v>137</v>
      </c>
      <c r="G410" s="220"/>
      <c r="H410" s="223">
        <v>71.191000000000003</v>
      </c>
      <c r="I410" s="220"/>
      <c r="J410" s="220"/>
      <c r="K410" s="220"/>
      <c r="L410" s="224"/>
      <c r="M410" s="225"/>
      <c r="N410" s="226"/>
      <c r="O410" s="226"/>
      <c r="P410" s="226"/>
      <c r="Q410" s="226"/>
      <c r="R410" s="226"/>
      <c r="S410" s="226"/>
      <c r="T410" s="227"/>
      <c r="AT410" s="228"/>
      <c r="AU410" s="228"/>
      <c r="AY410" s="228"/>
    </row>
    <row r="411" spans="1:65" s="218" customFormat="1" ht="23">
      <c r="B411" s="219"/>
      <c r="C411" s="179">
        <v>72</v>
      </c>
      <c r="D411" s="179" t="s">
        <v>88</v>
      </c>
      <c r="E411" s="180"/>
      <c r="F411" s="181" t="s">
        <v>375</v>
      </c>
      <c r="G411" s="182" t="s">
        <v>185</v>
      </c>
      <c r="H411" s="183">
        <v>33.475000000000001</v>
      </c>
      <c r="I411" s="184"/>
      <c r="J411" s="184">
        <f>ROUND(I411*H411,2)</f>
        <v>0</v>
      </c>
      <c r="K411" s="220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/>
      <c r="AU411" s="228"/>
      <c r="AY411" s="228"/>
      <c r="BE411" s="191"/>
      <c r="BF411" s="191"/>
      <c r="BG411" s="191"/>
      <c r="BH411" s="191"/>
      <c r="BI411" s="191"/>
      <c r="BJ411" s="2"/>
      <c r="BK411" s="191"/>
      <c r="BL411" s="2"/>
      <c r="BM411" s="190"/>
    </row>
    <row r="412" spans="1:65" s="218" customFormat="1" ht="10">
      <c r="B412" s="219"/>
      <c r="C412" s="198"/>
      <c r="D412" s="199" t="s">
        <v>132</v>
      </c>
      <c r="E412" s="200" t="s">
        <v>1</v>
      </c>
      <c r="F412" s="201" t="s">
        <v>309</v>
      </c>
      <c r="G412" s="198"/>
      <c r="H412" s="200" t="s">
        <v>1</v>
      </c>
      <c r="I412" s="198"/>
      <c r="J412" s="198"/>
      <c r="K412" s="220"/>
      <c r="L412" s="224"/>
      <c r="M412" s="225"/>
      <c r="N412" s="226"/>
      <c r="O412" s="226"/>
      <c r="P412" s="226"/>
      <c r="Q412" s="226"/>
      <c r="R412" s="226"/>
      <c r="S412" s="226"/>
      <c r="T412" s="227"/>
      <c r="AT412" s="228"/>
      <c r="AU412" s="228"/>
      <c r="AY412" s="228"/>
    </row>
    <row r="413" spans="1:65" s="218" customFormat="1" ht="10">
      <c r="B413" s="219"/>
      <c r="C413" s="209"/>
      <c r="D413" s="199" t="s">
        <v>132</v>
      </c>
      <c r="E413" s="210" t="s">
        <v>1</v>
      </c>
      <c r="F413" s="211" t="s">
        <v>321</v>
      </c>
      <c r="G413" s="209"/>
      <c r="H413" s="212">
        <v>33.475000000000001</v>
      </c>
      <c r="I413" s="209"/>
      <c r="J413" s="209"/>
      <c r="K413" s="220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/>
      <c r="AU413" s="228"/>
      <c r="AY413" s="228"/>
    </row>
    <row r="414" spans="1:65" s="218" customFormat="1" ht="10">
      <c r="B414" s="219"/>
      <c r="C414" s="220"/>
      <c r="D414" s="199" t="s">
        <v>132</v>
      </c>
      <c r="E414" s="221" t="s">
        <v>1</v>
      </c>
      <c r="F414" s="222" t="s">
        <v>137</v>
      </c>
      <c r="G414" s="220"/>
      <c r="H414" s="223">
        <v>33.475000000000001</v>
      </c>
      <c r="I414" s="220"/>
      <c r="J414" s="220"/>
      <c r="K414" s="220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/>
      <c r="AU414" s="228"/>
      <c r="AY414" s="228"/>
    </row>
    <row r="415" spans="1:65" s="21" customFormat="1" ht="24.15" customHeight="1">
      <c r="A415" s="15"/>
      <c r="B415" s="16"/>
      <c r="C415" s="179">
        <v>73</v>
      </c>
      <c r="D415" s="179" t="s">
        <v>88</v>
      </c>
      <c r="E415" s="180" t="s">
        <v>349</v>
      </c>
      <c r="F415" s="181" t="s">
        <v>350</v>
      </c>
      <c r="G415" s="182" t="s">
        <v>268</v>
      </c>
      <c r="H415" s="183"/>
      <c r="I415" s="184"/>
      <c r="J415" s="184">
        <f>ROUND(I415*H415,2)</f>
        <v>0</v>
      </c>
      <c r="K415" s="185"/>
      <c r="L415" s="20"/>
      <c r="M415" s="192"/>
      <c r="N415" s="193"/>
      <c r="O415" s="194"/>
      <c r="P415" s="194"/>
      <c r="Q415" s="194"/>
      <c r="R415" s="194"/>
      <c r="S415" s="194"/>
      <c r="T415" s="19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R415" s="190"/>
      <c r="AT415" s="190"/>
      <c r="AU415" s="190"/>
      <c r="AY415" s="2"/>
      <c r="BE415" s="191"/>
      <c r="BF415" s="191"/>
      <c r="BG415" s="191"/>
      <c r="BH415" s="191"/>
      <c r="BI415" s="191"/>
      <c r="BJ415" s="2"/>
      <c r="BK415" s="191"/>
      <c r="BL415" s="2"/>
      <c r="BM415" s="190"/>
    </row>
    <row r="416" spans="1:65" s="21" customFormat="1" ht="7" customHeight="1">
      <c r="A416" s="15"/>
      <c r="B416" s="37"/>
      <c r="C416" s="38"/>
      <c r="D416" s="38"/>
      <c r="E416" s="38"/>
      <c r="F416" s="38"/>
      <c r="G416" s="38"/>
      <c r="H416" s="38"/>
      <c r="I416" s="38"/>
      <c r="J416" s="38"/>
      <c r="K416" s="38"/>
      <c r="L416" s="20"/>
      <c r="M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</row>
  </sheetData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 stavby</vt:lpstr>
      <vt:lpstr>00 - Vedlejší rozpočtové ...</vt:lpstr>
      <vt:lpstr>01 - Architektonické stav...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2023-11-05T20:58:21Z</dcterms:created>
  <dcterms:modified xsi:type="dcterms:W3CDTF">2023-11-14T17:31:23Z</dcterms:modified>
</cp:coreProperties>
</file>